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mina\Documents\自動化システムＨP（Claude）\site\assets\download\"/>
    </mc:Choice>
  </mc:AlternateContent>
  <xr:revisionPtr revIDLastSave="0" documentId="13_ncr:1_{ACAFC44A-21C6-451D-9455-A427876C40F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自動化候補チェック" sheetId="1" r:id="rId1"/>
  </sheets>
  <definedNames>
    <definedName name="_xlnm.Print_Area" localSheetId="0">自動化候補チェック!$A$1:$P$48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31" i="1" l="1"/>
  <c r="M26" i="1"/>
  <c r="N26" i="1" s="1"/>
  <c r="R26" i="1" s="1"/>
  <c r="K26" i="1"/>
  <c r="L26" i="1" s="1"/>
  <c r="M22" i="1"/>
  <c r="N22" i="1" s="1"/>
  <c r="R22" i="1" s="1"/>
  <c r="K22" i="1"/>
  <c r="L22" i="1" s="1"/>
  <c r="K21" i="1"/>
  <c r="L21" i="1" s="1"/>
  <c r="M21" i="1"/>
  <c r="M15" i="1"/>
  <c r="J15" i="1"/>
  <c r="M25" i="1" l="1"/>
  <c r="N25" i="1" s="1"/>
  <c r="R25" i="1" s="1"/>
  <c r="K25" i="1"/>
  <c r="L25" i="1" s="1"/>
  <c r="M24" i="1"/>
  <c r="N24" i="1" s="1"/>
  <c r="R24" i="1" s="1"/>
  <c r="K24" i="1"/>
  <c r="L24" i="1" s="1"/>
  <c r="M23" i="1"/>
  <c r="N23" i="1" s="1"/>
  <c r="R23" i="1" s="1"/>
  <c r="K23" i="1"/>
  <c r="L23" i="1" s="1"/>
  <c r="M20" i="1"/>
  <c r="K20" i="1"/>
  <c r="L20" i="1" s="1"/>
  <c r="M19" i="1"/>
  <c r="K19" i="1"/>
  <c r="L19" i="1" s="1"/>
  <c r="M18" i="1"/>
  <c r="K18" i="1"/>
  <c r="L18" i="1" s="1"/>
  <c r="M17" i="1"/>
  <c r="K17" i="1"/>
  <c r="N21" i="1"/>
  <c r="R21" i="1" s="1"/>
  <c r="N19" i="1" l="1"/>
  <c r="R19" i="1" s="1"/>
  <c r="M31" i="1"/>
  <c r="L17" i="1"/>
  <c r="N17" i="1" s="1"/>
  <c r="D31" i="1"/>
  <c r="N20" i="1"/>
  <c r="R20" i="1" s="1"/>
  <c r="N18" i="1"/>
  <c r="R18" i="1" s="1"/>
  <c r="R17" i="1" l="1"/>
  <c r="G31" i="1"/>
  <c r="J31" i="1"/>
  <c r="F36" i="1"/>
  <c r="J38" i="1"/>
  <c r="J37" i="1"/>
  <c r="F38" i="1"/>
  <c r="C38" i="1"/>
  <c r="C36" i="1"/>
  <c r="J36" i="1"/>
  <c r="C37" i="1"/>
  <c r="F37" i="1"/>
  <c r="S43" i="1" l="1"/>
  <c r="S44" i="1"/>
  <c r="S45" i="1"/>
  <c r="S46" i="1"/>
  <c r="S47" i="1"/>
  <c r="C43" i="1" l="1"/>
  <c r="D43" i="1"/>
  <c r="F43" i="1"/>
  <c r="B43" i="1"/>
  <c r="B44" i="1"/>
  <c r="C44" i="1"/>
  <c r="D44" i="1"/>
  <c r="F44" i="1"/>
  <c r="B45" i="1"/>
  <c r="C45" i="1"/>
  <c r="D45" i="1"/>
  <c r="F45" i="1"/>
  <c r="B46" i="1"/>
  <c r="C46" i="1"/>
  <c r="D46" i="1"/>
  <c r="F46" i="1"/>
  <c r="B47" i="1"/>
  <c r="C47" i="1"/>
  <c r="D47" i="1"/>
  <c r="F47" i="1"/>
</calcChain>
</file>

<file path=xl/sharedStrings.xml><?xml version="1.0" encoding="utf-8"?>
<sst xmlns="http://schemas.openxmlformats.org/spreadsheetml/2006/main" count="101" uniqueCount="94">
  <si>
    <t>項目</t>
  </si>
  <si>
    <t>定型度</t>
  </si>
  <si>
    <t>毎回やり方・判断が変わる</t>
  </si>
  <si>
    <t>手順が毎回同じで、ルールが明文化できる</t>
  </si>
  <si>
    <t>データ形式</t>
  </si>
  <si>
    <t>例外の少なさ</t>
  </si>
  <si>
    <t>イレギュラー対応が常に発生する</t>
  </si>
  <si>
    <t>ほぼ例外がなく、同じ処理で完結する</t>
  </si>
  <si>
    <t>関係者の少なさ</t>
  </si>
  <si>
    <t>承認・調整が複数部門にまたがる</t>
  </si>
  <si>
    <t>自分または同一チーム内で完結する</t>
  </si>
  <si>
    <t>No.</t>
  </si>
  <si>
    <t>業務名</t>
  </si>
  <si>
    <t>業務分類</t>
  </si>
  <si>
    <t>月間回数</t>
  </si>
  <si>
    <t>作業人数</t>
  </si>
  <si>
    <t>年間作業時間
（時間）</t>
  </si>
  <si>
    <t>効果ランク</t>
  </si>
  <si>
    <t>優先度判定</t>
  </si>
  <si>
    <t>売上データ集計</t>
  </si>
  <si>
    <t>集計・転記</t>
  </si>
  <si>
    <t>問い合わせ内容の転記</t>
  </si>
  <si>
    <t>経費申請の承認回付</t>
  </si>
  <si>
    <t>申請・承認</t>
  </si>
  <si>
    <t>月次報告資料の作成</t>
  </si>
  <si>
    <t>報告・資料作成</t>
  </si>
  <si>
    <t>紙の受領書の照合</t>
  </si>
  <si>
    <t>照合・チェック</t>
  </si>
  <si>
    <t>年間作業時間 合計</t>
  </si>
  <si>
    <t>① すぐ着手</t>
  </si>
  <si>
    <t>② 業務整理から</t>
  </si>
  <si>
    <t>平均 実現容易性</t>
  </si>
  <si>
    <t>件</t>
  </si>
  <si>
    <t>時間／年</t>
  </si>
  <si>
    <t>判定の意味</t>
  </si>
  <si>
    <t>効果 ＼ 実現容易性</t>
  </si>
  <si>
    <t>① すぐ着手：</t>
  </si>
  <si>
    <t>効果が大きく、仕組みも作りやすい。ここから着手します。</t>
  </si>
  <si>
    <t>② 業務整理から：</t>
  </si>
  <si>
    <t>効果は大きいが、様式・ルールの整理が先に必要です。</t>
  </si>
  <si>
    <t>③ 小さく試す：</t>
  </si>
  <si>
    <t>④ 見送り・見直し：</t>
  </si>
  <si>
    <t>自動化より、業務そのものの廃止・簡素化を検討します。</t>
  </si>
  <si>
    <t>順位</t>
  </si>
  <si>
    <t>年間作業時間（時間）</t>
  </si>
  <si>
    <t>年間作業時間</t>
  </si>
  <si>
    <t>実現容易性</t>
  </si>
  <si>
    <t>効果ランクと実現容易性の組み合わせで ①〜④ に自動分類します（マトリクスの配置と同じ基準です）。</t>
  </si>
  <si>
    <t>「① すぐ着手」に入った業務を『自動化効果シミュレーター』へ転記すると、年間削減額と投資回収期間まで算出できます。</t>
  </si>
  <si>
    <t>集計・転記・通知・申請・資料作成などから、
費用対効果と運用のしやすさを踏まえて、現実的な進め方をご提案します。</t>
  </si>
  <si>
    <t>効果と実現しやすさの2軸で、着手すべき業務と進め方を見極めます</t>
  </si>
  <si>
    <t>1. 使い方　（3ステップ）</t>
  </si>
  <si>
    <t>STEP 1　業務を書き出す</t>
  </si>
  <si>
    <t>STEP 2　4項目をスコア入力</t>
  </si>
  <si>
    <t>STEP 3　優先度と手法を確認</t>
  </si>
  <si>
    <t>対象の業務名と、1回の作業時間・月間回数・作業人数を入力します。</t>
  </si>
  <si>
    <t>定型度・データ形式・例外の少なさ・関係者の少なさを1〜5で入力します。</t>
  </si>
  <si>
    <t>2. スコアの判定基準　（1に近いほど自動化しにくい／5に近いほど自動化しやすい）</t>
  </si>
  <si>
    <t>スコア 1 の状態</t>
  </si>
  <si>
    <t>スコア 5 の状態</t>
  </si>
  <si>
    <t>紙・画像・手書き・PDFが中心</t>
  </si>
  <si>
    <t>Excel・システム出力など、そのまま読める形式</t>
  </si>
  <si>
    <t>3. 業務入力一覧　（薄い青緑のセルのみ入力してください）</t>
  </si>
  <si>
    <t>1回の作業時間
（分）</t>
  </si>
  <si>
    <t>定型度
1〜5</t>
  </si>
  <si>
    <t>データ形式
1〜5</t>
  </si>
  <si>
    <t>例外の
少なさ
1〜5</t>
  </si>
  <si>
    <t>関係者の
少なさ
1〜5</t>
  </si>
  <si>
    <t>実現容易性
（4〜20）</t>
  </si>
  <si>
    <t>※効果ランク：年間作業時間 100時間以上＝高／30時間以上＝中／30時間未満＝低。実現容易性：4項目スコアの合計（15以上＝高／9〜14＝中／8以下＝低）。</t>
  </si>
  <si>
    <t>20点満点</t>
  </si>
  <si>
    <t>5. 優先度マトリクス　（該当件数）</t>
  </si>
  <si>
    <t>低（4〜8）</t>
  </si>
  <si>
    <t>中（9〜14）</t>
  </si>
  <si>
    <t>高（15〜20）</t>
  </si>
  <si>
    <t>高（100時間／年以上）</t>
  </si>
  <si>
    <t>中（30〜100時間）</t>
  </si>
  <si>
    <t>効果は限定的。1業務だけ試して手応えを確認します。</t>
  </si>
  <si>
    <t>低（30時間未満）</t>
  </si>
  <si>
    <t>6. 優先着手リスト　（①すぐ着手 のうち、年間作業時間が大きい順）</t>
  </si>
  <si>
    <t>実現容易性（4〜20）</t>
  </si>
  <si>
    <t>※「① すぐ着手」が5件未満の場合は、残りの行は「該当なし」と表示されます。件数が0のときは、まず ② の業務整理から着手してください。</t>
  </si>
  <si>
    <t>1回の作業時間（分）× 月間回数 × 作業人数 × 12か月 ÷ 60。繁忙期のみ発生する業務は、月間回数を年平均に換算して入力してください。</t>
  </si>
  <si>
    <t>年間作業時間 100時間以上＝高／30時間以上＝中／30時間未満＝低。</t>
  </si>
  <si>
    <t>定型度＋データ形式＋例外の少なさ＋関係者の少なさ（4〜20点）。15以上＝高／9〜14＝中／8以下＝低。</t>
  </si>
  <si>
    <t>優先度マトリクス、優先着手リストを確認します。</t>
    <phoneticPr fontId="1"/>
  </si>
  <si>
    <t>7. 判定ロジックと注意事項</t>
    <phoneticPr fontId="1"/>
  </si>
  <si>
    <t>自動化候補チェックシート</t>
  </si>
  <si>
    <t>対象業務数</t>
  </si>
  <si>
    <t>4. 判定サマリー　（自動計算）</t>
  </si>
  <si>
    <t>本シートは着手順を検討するための簡易判定です。スコアが高くても、セキュリティ要件・社内ルール・システム制約により実施可否は変わります。AIを利用する場合は、出力内容の確認・承認を人が行う運用を前提にしてください。</t>
  </si>
  <si>
    <t>自社に合う進め方が分からない場合は、
MAWARIEが業務整理から手法選定までご支援します。</t>
  </si>
  <si>
    <t>© MAWARIE　無料配布用テンプレート</t>
  </si>
  <si>
    <r>
      <t xml:space="preserve">M A W A R I </t>
    </r>
    <r>
      <rPr>
        <sz val="11"/>
        <color theme="0"/>
        <rFont val="BIZ UDPゴシック"/>
        <family val="3"/>
        <charset val="128"/>
      </rPr>
      <t>Ｅ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BIZ UDPゴシック"/>
        <family val="3"/>
        <charset val="128"/>
      </rPr>
      <t>に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BIZ UDPゴシック"/>
        <family val="3"/>
        <charset val="128"/>
      </rPr>
      <t>相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BIZ UDPゴシック"/>
        <family val="3"/>
        <charset val="128"/>
      </rPr>
      <t>談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BIZ UDPゴシック"/>
        <family val="3"/>
        <charset val="128"/>
      </rPr>
      <t>す</t>
    </r>
    <r>
      <rPr>
        <sz val="11"/>
        <color theme="0"/>
        <rFont val="Calibri"/>
        <family val="2"/>
      </rPr>
      <t xml:space="preserve"> </t>
    </r>
    <r>
      <rPr>
        <sz val="11"/>
        <color theme="0"/>
        <rFont val="BIZ UDPゴシック"/>
        <family val="3"/>
        <charset val="128"/>
      </rPr>
      <t>る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</si>
</sst>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0000"/>
    <numFmt numFmtId="178" formatCode="0.0"/>
  </numFmts>
  <fonts count="27" x14ac:knownFonts="1">
    <font>
      <sz val="11"/>
      <color theme="1"/>
      <name val="Calibri"/>
      <family val="2"/>
      <charset val="1"/>
    </font>
    <font>
      <sz val="6"/>
      <name val="ＭＳ Ｐゴシック"/>
      <family val="3"/>
      <charset val="128"/>
    </font>
    <font>
      <b/>
      <sz val="22"/>
      <color rgb="FF0E2A47"/>
      <name val="BIZ UDPゴシック"/>
      <family val="3"/>
      <charset val="128"/>
    </font>
    <font>
      <sz val="10"/>
      <color rgb="FF5E6B73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rgb="FF0B5F59"/>
      <name val="BIZ UDPゴシック"/>
      <family val="3"/>
      <charset val="128"/>
    </font>
    <font>
      <b/>
      <sz val="12"/>
      <color rgb="FF0E2A47"/>
      <name val="BIZ UDPゴシック"/>
      <family val="3"/>
      <charset val="128"/>
    </font>
    <font>
      <b/>
      <sz val="9"/>
      <color rgb="FF17212B"/>
      <name val="BIZ UDPゴシック"/>
      <family val="3"/>
      <charset val="128"/>
    </font>
    <font>
      <sz val="9"/>
      <color rgb="FF17212B"/>
      <name val="BIZ UDPゴシック"/>
      <family val="3"/>
      <charset val="128"/>
    </font>
    <font>
      <b/>
      <sz val="9"/>
      <color rgb="FF0B5F59"/>
      <name val="BIZ UDPゴシック"/>
      <family val="3"/>
      <charset val="128"/>
    </font>
    <font>
      <b/>
      <sz val="9"/>
      <color rgb="FFC62828"/>
      <name val="BIZ UDPゴシック"/>
      <family val="3"/>
      <charset val="128"/>
    </font>
    <font>
      <sz val="10"/>
      <color rgb="FF17212B"/>
      <name val="BIZ UDPゴシック"/>
      <family val="3"/>
      <charset val="128"/>
    </font>
    <font>
      <sz val="8"/>
      <color rgb="FF17212B"/>
      <name val="BIZ UDPゴシック"/>
      <family val="3"/>
      <charset val="128"/>
    </font>
    <font>
      <sz val="8"/>
      <color rgb="FF5E6B73"/>
      <name val="BIZ UDPゴシック"/>
      <family val="3"/>
      <charset val="128"/>
    </font>
    <font>
      <b/>
      <sz val="10"/>
      <color rgb="FF0B5F59"/>
      <name val="BIZ UDPゴシック"/>
      <family val="3"/>
      <charset val="128"/>
    </font>
    <font>
      <b/>
      <sz val="20"/>
      <color rgb="FF17212B"/>
      <name val="BIZ UDPゴシック"/>
      <family val="3"/>
      <charset val="128"/>
    </font>
    <font>
      <b/>
      <sz val="10"/>
      <color rgb="FF8A5A00"/>
      <name val="BIZ UDPゴシック"/>
      <family val="3"/>
      <charset val="128"/>
    </font>
    <font>
      <b/>
      <sz val="9"/>
      <color rgb="FF8A5A00"/>
      <name val="BIZ UDPゴシック"/>
      <family val="3"/>
      <charset val="128"/>
    </font>
    <font>
      <b/>
      <sz val="10"/>
      <color rgb="FF2F5D8C"/>
      <name val="BIZ UDPゴシック"/>
      <family val="3"/>
      <charset val="128"/>
    </font>
    <font>
      <b/>
      <sz val="9"/>
      <color rgb="FF2F5D8C"/>
      <name val="BIZ UDPゴシック"/>
      <family val="3"/>
      <charset val="128"/>
    </font>
    <font>
      <b/>
      <sz val="10"/>
      <color rgb="FF5E6B73"/>
      <name val="BIZ UDPゴシック"/>
      <family val="3"/>
      <charset val="128"/>
    </font>
    <font>
      <b/>
      <sz val="9"/>
      <color rgb="FF5E6B73"/>
      <name val="BIZ UDPゴシック"/>
      <family val="3"/>
      <charset val="128"/>
    </font>
    <font>
      <b/>
      <sz val="11"/>
      <color rgb="FF0E2A47"/>
      <name val="BIZ UDPゴシック"/>
      <family val="3"/>
      <charset val="128"/>
    </font>
    <font>
      <u/>
      <sz val="11"/>
      <color theme="10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theme="0"/>
      <name val="BIZ UDPゴシック"/>
      <family val="3"/>
      <charset val="128"/>
    </font>
    <font>
      <sz val="1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E9F1F2"/>
        <bgColor rgb="FFEAF5F3"/>
      </patternFill>
    </fill>
    <fill>
      <patternFill patternType="solid">
        <fgColor rgb="FFF5FAF9"/>
        <bgColor rgb="FFEEF3F7"/>
      </patternFill>
    </fill>
    <fill>
      <patternFill patternType="solid">
        <fgColor rgb="FFFFFFFF"/>
        <bgColor rgb="FFF5FAF9"/>
      </patternFill>
    </fill>
    <fill>
      <patternFill patternType="solid">
        <fgColor rgb="FFEAF5F3"/>
        <bgColor rgb="FFEEF3F7"/>
      </patternFill>
    </fill>
    <fill>
      <patternFill patternType="solid">
        <fgColor rgb="FFD9EDE7"/>
        <bgColor rgb="FFE9F1F2"/>
      </patternFill>
    </fill>
    <fill>
      <patternFill patternType="solid">
        <fgColor rgb="FFFCF1DF"/>
        <bgColor rgb="FFFDECEA"/>
      </patternFill>
    </fill>
    <fill>
      <patternFill patternType="solid">
        <fgColor rgb="FFEEF3F7"/>
        <bgColor rgb="FFEAF5F3"/>
      </patternFill>
    </fill>
    <fill>
      <patternFill patternType="solid">
        <fgColor rgb="FFF2F2F0"/>
        <bgColor rgb="FFEEF3F7"/>
      </patternFill>
    </fill>
    <fill>
      <patternFill patternType="solid">
        <fgColor rgb="FF0B5F59"/>
        <bgColor rgb="FF2F5D8C"/>
      </patternFill>
    </fill>
  </fills>
  <borders count="12">
    <border>
      <left/>
      <right/>
      <top/>
      <bottom/>
      <diagonal/>
    </border>
    <border>
      <left style="thin">
        <color rgb="FFBFCED2"/>
      </left>
      <right style="thin">
        <color rgb="FFBFCED2"/>
      </right>
      <top style="thin">
        <color rgb="FFBFCED2"/>
      </top>
      <bottom style="thin">
        <color rgb="FFBFCED2"/>
      </bottom>
      <diagonal/>
    </border>
    <border>
      <left style="thin">
        <color rgb="FFBFCED2"/>
      </left>
      <right/>
      <top style="thin">
        <color rgb="FFBFCED2"/>
      </top>
      <bottom style="thin">
        <color rgb="FFBFCED2"/>
      </bottom>
      <diagonal/>
    </border>
    <border>
      <left/>
      <right/>
      <top style="thin">
        <color rgb="FFBFCED2"/>
      </top>
      <bottom style="thin">
        <color rgb="FFBFCED2"/>
      </bottom>
      <diagonal/>
    </border>
    <border>
      <left/>
      <right style="thin">
        <color rgb="FFBFCED2"/>
      </right>
      <top style="thin">
        <color rgb="FFBFCED2"/>
      </top>
      <bottom style="thin">
        <color rgb="FFBFCED2"/>
      </bottom>
      <diagonal/>
    </border>
    <border>
      <left style="thin">
        <color rgb="FFBFCED2"/>
      </left>
      <right style="thin">
        <color rgb="FFBFCED2"/>
      </right>
      <top/>
      <bottom style="thin">
        <color rgb="FFBFCED2"/>
      </bottom>
      <diagonal/>
    </border>
    <border>
      <left style="thin">
        <color rgb="FFBFCED2"/>
      </left>
      <right style="thin">
        <color rgb="FFBFCED2"/>
      </right>
      <top/>
      <bottom/>
      <diagonal/>
    </border>
    <border>
      <left/>
      <right style="thin">
        <color rgb="FFBFCED2"/>
      </right>
      <top/>
      <bottom/>
      <diagonal/>
    </border>
    <border>
      <left style="thin">
        <color rgb="FFBFCED2"/>
      </left>
      <right/>
      <top/>
      <bottom/>
      <diagonal/>
    </border>
    <border>
      <left style="thin">
        <color rgb="FFBFCED2"/>
      </left>
      <right/>
      <top/>
      <bottom style="thin">
        <color theme="0"/>
      </bottom>
      <diagonal/>
    </border>
    <border>
      <left style="thin">
        <color rgb="FFBFCED2"/>
      </left>
      <right style="thin">
        <color rgb="FFBFCED2"/>
      </right>
      <top/>
      <bottom style="thin">
        <color theme="0"/>
      </bottom>
      <diagonal/>
    </border>
    <border>
      <left/>
      <right style="thin">
        <color rgb="FFBFCED2"/>
      </right>
      <top/>
      <bottom style="thin">
        <color theme="0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69">
    <xf numFmtId="0" fontId="0" fillId="0" borderId="0" xfId="0"/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176" fontId="11" fillId="5" borderId="1" xfId="0" applyNumberFormat="1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1" fontId="15" fillId="4" borderId="1" xfId="0" applyNumberFormat="1" applyFont="1" applyFill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/>
    </xf>
    <xf numFmtId="178" fontId="15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4" fillId="10" borderId="1" xfId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7">
    <dxf>
      <font>
        <b/>
        <sz val="9"/>
        <color rgb="FF5E6B73"/>
        <name val="Meiryo UI"/>
        <charset val="1"/>
      </font>
      <fill>
        <patternFill>
          <bgColor rgb="FFF2F2F0"/>
        </patternFill>
      </fill>
    </dxf>
    <dxf>
      <font>
        <b/>
        <sz val="9"/>
        <color rgb="FF2F5D8C"/>
        <name val="Meiryo UI"/>
        <charset val="1"/>
      </font>
      <fill>
        <patternFill>
          <bgColor rgb="FFEEF3F7"/>
        </patternFill>
      </fill>
    </dxf>
    <dxf>
      <font>
        <b/>
        <sz val="9"/>
        <color rgb="FF8A5A00"/>
        <name val="Meiryo UI"/>
        <charset val="1"/>
      </font>
      <fill>
        <patternFill>
          <bgColor rgb="FFFCF1DF"/>
        </patternFill>
      </fill>
    </dxf>
    <dxf>
      <font>
        <b/>
        <sz val="9"/>
        <color rgb="FF0B5F59"/>
        <name val="Meiryo UI"/>
        <charset val="1"/>
      </font>
      <fill>
        <patternFill>
          <bgColor rgb="FFD9EDE7"/>
        </patternFill>
      </fill>
    </dxf>
    <dxf>
      <font>
        <b/>
        <sz val="10"/>
        <color rgb="FF5E6B73"/>
        <name val="Meiryo UI"/>
        <charset val="1"/>
      </font>
    </dxf>
    <dxf>
      <font>
        <b/>
        <sz val="10"/>
        <color rgb="FF2F5D8C"/>
        <name val="Meiryo UI"/>
        <charset val="1"/>
      </font>
    </dxf>
    <dxf>
      <font>
        <b/>
        <sz val="10"/>
        <color rgb="FF0B5F59"/>
        <name val="Meiryo U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B5F59"/>
      <rgbColor rgb="FFBFCED2"/>
      <rgbColor rgb="FF808080"/>
      <rgbColor rgb="FF9999FF"/>
      <rgbColor rgb="FF993366"/>
      <rgbColor rgb="FFFCF1DF"/>
      <rgbColor rgb="FFD9EDE7"/>
      <rgbColor rgb="FF660066"/>
      <rgbColor rgb="FFFF8080"/>
      <rgbColor rgb="FF0066CC"/>
      <rgbColor rgb="FFEEF3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5F3"/>
      <rgbColor rgb="FFE9F1F2"/>
      <rgbColor rgb="FFFDECEA"/>
      <rgbColor rgb="FFF5FAF9"/>
      <rgbColor rgb="FFFF99CC"/>
      <rgbColor rgb="FFCC99FF"/>
      <rgbColor rgb="FFF2F2F0"/>
      <rgbColor rgb="FF3366FF"/>
      <rgbColor rgb="FF33CCCC"/>
      <rgbColor rgb="FF99CC00"/>
      <rgbColor rgb="FFFFCC00"/>
      <rgbColor rgb="FFFF9900"/>
      <rgbColor rgb="FFFF6600"/>
      <rgbColor rgb="FF5E6B73"/>
      <rgbColor rgb="FF969696"/>
      <rgbColor rgb="FF0E2A47"/>
      <rgbColor rgb="FF339966"/>
      <rgbColor rgb="FF003300"/>
      <rgbColor rgb="FF333300"/>
      <rgbColor rgb="FFC62828"/>
      <rgbColor rgb="FF993366"/>
      <rgbColor rgb="FF2F5D8C"/>
      <rgbColor rgb="FF1721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mawarie.com/tools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1042147</xdr:colOff>
      <xdr:row>0</xdr:row>
      <xdr:rowOff>46886</xdr:rowOff>
    </xdr:from>
    <xdr:to>
      <xdr:col>15</xdr:col>
      <xdr:colOff>637614</xdr:colOff>
      <xdr:row>0</xdr:row>
      <xdr:rowOff>414617</xdr:rowOff>
    </xdr:to>
    <xdr:pic>
      <xdr:nvPicPr>
        <xdr:cNvPr id="4" name="グラフィックス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C8F00-DDD6-0240-F3C1-F1BE99EB5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869706" y="46886"/>
          <a:ext cx="2396937" cy="367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awarie.com/tool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8"/>
  <sheetViews>
    <sheetView showGridLines="0" tabSelected="1" zoomScale="85" zoomScaleNormal="85" workbookViewId="0">
      <pane ySplit="1" topLeftCell="A2" activePane="bottomLeft" state="frozen"/>
      <selection pane="bottomLeft" activeCell="V63" sqref="V63"/>
    </sheetView>
  </sheetViews>
  <sheetFormatPr defaultColWidth="8.7109375" defaultRowHeight="13.5" x14ac:dyDescent="0.15"/>
  <cols>
    <col min="1" max="1" width="6" style="1" customWidth="1"/>
    <col min="2" max="2" width="26" style="1" customWidth="1"/>
    <col min="3" max="3" width="14" style="1" customWidth="1"/>
    <col min="4" max="4" width="10" style="1" customWidth="1"/>
    <col min="5" max="6" width="9" style="1" customWidth="1"/>
    <col min="7" max="7" width="7" style="1" customWidth="1"/>
    <col min="8" max="9" width="8" style="1" customWidth="1"/>
    <col min="10" max="10" width="9" style="1" customWidth="1"/>
    <col min="11" max="11" width="11" style="1" customWidth="1"/>
    <col min="12" max="12" width="9" style="1" customWidth="1"/>
    <col min="13" max="13" width="20.85546875" style="1" bestFit="1" customWidth="1"/>
    <col min="14" max="14" width="17" style="1" customWidth="1"/>
    <col min="15" max="15" width="25" style="1" customWidth="1"/>
    <col min="16" max="16" width="10" style="1" customWidth="1"/>
    <col min="17" max="17" width="8.7109375" style="1"/>
    <col min="18" max="18" width="11" style="1" hidden="1" customWidth="1"/>
    <col min="19" max="19" width="8" style="1" hidden="1" customWidth="1"/>
    <col min="20" max="16384" width="8.7109375" style="1"/>
  </cols>
  <sheetData>
    <row r="1" spans="1:16" ht="33.75" customHeight="1" x14ac:dyDescent="0.15">
      <c r="A1" s="21" t="s">
        <v>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  <c r="O1" s="22"/>
      <c r="P1" s="22"/>
    </row>
    <row r="2" spans="1:16" ht="21.75" customHeight="1" x14ac:dyDescent="0.15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6" ht="7.5" customHeight="1" x14ac:dyDescent="0.1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6" ht="24" customHeight="1" x14ac:dyDescent="0.15">
      <c r="A4" s="24" t="s">
        <v>51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24" customHeight="1" x14ac:dyDescent="0.15">
      <c r="A5" s="25" t="s">
        <v>52</v>
      </c>
      <c r="B5" s="25"/>
      <c r="C5" s="25"/>
      <c r="D5" s="25"/>
      <c r="E5" s="25"/>
      <c r="F5" s="25" t="s">
        <v>53</v>
      </c>
      <c r="G5" s="25"/>
      <c r="H5" s="25"/>
      <c r="I5" s="25"/>
      <c r="J5" s="25"/>
      <c r="K5" s="25" t="s">
        <v>54</v>
      </c>
      <c r="L5" s="25"/>
      <c r="M5" s="25"/>
      <c r="N5" s="25"/>
      <c r="O5" s="25"/>
      <c r="P5" s="25"/>
    </row>
    <row r="6" spans="1:16" ht="36" customHeight="1" x14ac:dyDescent="0.15">
      <c r="A6" s="26" t="s">
        <v>55</v>
      </c>
      <c r="B6" s="26"/>
      <c r="C6" s="26"/>
      <c r="D6" s="26"/>
      <c r="E6" s="26"/>
      <c r="F6" s="26" t="s">
        <v>56</v>
      </c>
      <c r="G6" s="26"/>
      <c r="H6" s="26"/>
      <c r="I6" s="26"/>
      <c r="J6" s="26"/>
      <c r="K6" s="26" t="s">
        <v>85</v>
      </c>
      <c r="L6" s="26"/>
      <c r="M6" s="26"/>
      <c r="N6" s="26"/>
      <c r="O6" s="26"/>
      <c r="P6" s="26"/>
    </row>
    <row r="7" spans="1:16" ht="7.5" customHeight="1" x14ac:dyDescent="0.15"/>
    <row r="8" spans="1:16" ht="24" customHeight="1" x14ac:dyDescent="0.15">
      <c r="A8" s="24" t="s">
        <v>57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25.5" customHeight="1" x14ac:dyDescent="0.15">
      <c r="A9" s="25" t="s">
        <v>0</v>
      </c>
      <c r="B9" s="25"/>
      <c r="C9" s="25" t="s">
        <v>58</v>
      </c>
      <c r="D9" s="25"/>
      <c r="E9" s="25"/>
      <c r="F9" s="25"/>
      <c r="G9" s="25"/>
      <c r="H9" s="25"/>
      <c r="I9" s="25" t="s">
        <v>59</v>
      </c>
      <c r="J9" s="25"/>
      <c r="K9" s="25"/>
      <c r="L9" s="25"/>
      <c r="M9" s="25"/>
      <c r="N9" s="25"/>
      <c r="O9" s="25"/>
      <c r="P9" s="25"/>
    </row>
    <row r="10" spans="1:16" ht="21.75" customHeight="1" x14ac:dyDescent="0.15">
      <c r="A10" s="27" t="s">
        <v>1</v>
      </c>
      <c r="B10" s="27"/>
      <c r="C10" s="28" t="s">
        <v>2</v>
      </c>
      <c r="D10" s="28"/>
      <c r="E10" s="28"/>
      <c r="F10" s="28"/>
      <c r="G10" s="28"/>
      <c r="H10" s="28"/>
      <c r="I10" s="28" t="s">
        <v>3</v>
      </c>
      <c r="J10" s="28"/>
      <c r="K10" s="28"/>
      <c r="L10" s="28"/>
      <c r="M10" s="28"/>
      <c r="N10" s="28"/>
      <c r="O10" s="28"/>
      <c r="P10" s="28"/>
    </row>
    <row r="11" spans="1:16" ht="21.75" customHeight="1" x14ac:dyDescent="0.15">
      <c r="A11" s="27" t="s">
        <v>4</v>
      </c>
      <c r="B11" s="27"/>
      <c r="C11" s="28" t="s">
        <v>60</v>
      </c>
      <c r="D11" s="28"/>
      <c r="E11" s="28"/>
      <c r="F11" s="28"/>
      <c r="G11" s="28"/>
      <c r="H11" s="28"/>
      <c r="I11" s="28" t="s">
        <v>61</v>
      </c>
      <c r="J11" s="28"/>
      <c r="K11" s="28"/>
      <c r="L11" s="28"/>
      <c r="M11" s="28"/>
      <c r="N11" s="28"/>
      <c r="O11" s="28"/>
      <c r="P11" s="28"/>
    </row>
    <row r="12" spans="1:16" ht="21.75" customHeight="1" x14ac:dyDescent="0.15">
      <c r="A12" s="27" t="s">
        <v>5</v>
      </c>
      <c r="B12" s="27"/>
      <c r="C12" s="28" t="s">
        <v>6</v>
      </c>
      <c r="D12" s="28"/>
      <c r="E12" s="28"/>
      <c r="F12" s="28"/>
      <c r="G12" s="28"/>
      <c r="H12" s="28"/>
      <c r="I12" s="28" t="s">
        <v>7</v>
      </c>
      <c r="J12" s="28"/>
      <c r="K12" s="28"/>
      <c r="L12" s="28"/>
      <c r="M12" s="28"/>
      <c r="N12" s="28"/>
      <c r="O12" s="28"/>
      <c r="P12" s="28"/>
    </row>
    <row r="13" spans="1:16" ht="21.75" customHeight="1" x14ac:dyDescent="0.15">
      <c r="A13" s="27" t="s">
        <v>8</v>
      </c>
      <c r="B13" s="27"/>
      <c r="C13" s="28" t="s">
        <v>9</v>
      </c>
      <c r="D13" s="28"/>
      <c r="E13" s="28"/>
      <c r="F13" s="28"/>
      <c r="G13" s="28"/>
      <c r="H13" s="28"/>
      <c r="I13" s="28" t="s">
        <v>10</v>
      </c>
      <c r="J13" s="28"/>
      <c r="K13" s="28"/>
      <c r="L13" s="28"/>
      <c r="M13" s="28"/>
      <c r="N13" s="28"/>
      <c r="O13" s="28"/>
      <c r="P13" s="28"/>
    </row>
    <row r="14" spans="1:16" ht="7.5" customHeight="1" x14ac:dyDescent="0.15"/>
    <row r="15" spans="1:16" ht="24" customHeight="1" x14ac:dyDescent="0.15">
      <c r="A15" s="24" t="s">
        <v>62</v>
      </c>
      <c r="B15" s="24"/>
      <c r="C15" s="24"/>
      <c r="D15" s="24"/>
      <c r="E15" s="24"/>
      <c r="F15" s="24"/>
      <c r="G15" s="24"/>
      <c r="H15" s="24"/>
      <c r="I15" s="24"/>
      <c r="J15" s="29" t="str">
        <f>"入力済み："&amp;COUNTIF($B$17:$B$26,"&lt;&gt;")&amp;"件"</f>
        <v>入力済み：5件</v>
      </c>
      <c r="K15" s="29"/>
      <c r="L15" s="29"/>
      <c r="M15" s="30" t="str">
        <f>"入力エラー："&amp;COUNTIF($P$17:$P$26,"要確認")&amp;"件"</f>
        <v>入力エラー：0件</v>
      </c>
      <c r="N15" s="30"/>
      <c r="O15" s="30"/>
      <c r="P15" s="30"/>
    </row>
    <row r="16" spans="1:16" ht="43.5" customHeight="1" x14ac:dyDescent="0.15">
      <c r="A16" s="2" t="s">
        <v>11</v>
      </c>
      <c r="B16" s="2" t="s">
        <v>12</v>
      </c>
      <c r="C16" s="2" t="s">
        <v>13</v>
      </c>
      <c r="D16" s="2" t="s">
        <v>63</v>
      </c>
      <c r="E16" s="2" t="s">
        <v>14</v>
      </c>
      <c r="F16" s="2" t="s">
        <v>15</v>
      </c>
      <c r="G16" s="2" t="s">
        <v>64</v>
      </c>
      <c r="H16" s="2" t="s">
        <v>65</v>
      </c>
      <c r="I16" s="2" t="s">
        <v>66</v>
      </c>
      <c r="J16" s="2" t="s">
        <v>67</v>
      </c>
      <c r="K16" s="2" t="s">
        <v>16</v>
      </c>
      <c r="L16" s="2" t="s">
        <v>17</v>
      </c>
      <c r="M16" s="2" t="s">
        <v>68</v>
      </c>
      <c r="N16" s="60" t="s">
        <v>18</v>
      </c>
      <c r="O16" s="61"/>
      <c r="P16" s="62"/>
    </row>
    <row r="17" spans="1:18" ht="24" customHeight="1" x14ac:dyDescent="0.15">
      <c r="A17" s="3">
        <v>1</v>
      </c>
      <c r="B17" s="4" t="s">
        <v>19</v>
      </c>
      <c r="C17" s="5" t="s">
        <v>20</v>
      </c>
      <c r="D17" s="6">
        <v>60</v>
      </c>
      <c r="E17" s="7">
        <v>20</v>
      </c>
      <c r="F17" s="7">
        <v>1</v>
      </c>
      <c r="G17" s="8">
        <v>5</v>
      </c>
      <c r="H17" s="8">
        <v>5</v>
      </c>
      <c r="I17" s="8">
        <v>4</v>
      </c>
      <c r="J17" s="8">
        <v>5</v>
      </c>
      <c r="K17" s="9">
        <f t="shared" ref="K17:K26" si="0">IF(OR($B17="",$P17="要確認"),"",$D17*$E17*$F17*12/60)</f>
        <v>240</v>
      </c>
      <c r="L17" s="10" t="str">
        <f t="shared" ref="L17:L26" si="1">IF($K17="","",IF($K17&gt;=100,"高",IF($K17&gt;=30,"中","低")))</f>
        <v>高</v>
      </c>
      <c r="M17" s="11">
        <f t="shared" ref="M17:M26" si="2">IF(OR($B17="",$P17="要確認"),"",$G17+$H17+$I17+$J17)</f>
        <v>19</v>
      </c>
      <c r="N17" s="63" t="str">
        <f t="shared" ref="N17:N26" si="3">IF(OR($B17="",$M17=""),"",IF($L17="高",IF($M17&gt;=9,"①すぐ着手","②業務整理から"),IF($L17="中",IF($M17&gt;=15,"①すぐ着手",IF($M17&gt;=9,"③小さく試す","②業務整理から")),IF($M17&gt;=9,"③小さく試す","④見送り・見直し"))))</f>
        <v>①すぐ着手</v>
      </c>
      <c r="O17" s="64"/>
      <c r="P17" s="65"/>
      <c r="R17" s="12">
        <f t="shared" ref="R17:R26" si="4">IF($N17="①すぐ着手",$K17-ROW()/100000,"")</f>
        <v>239.99983</v>
      </c>
    </row>
    <row r="18" spans="1:18" ht="24" customHeight="1" x14ac:dyDescent="0.15">
      <c r="A18" s="3">
        <v>2</v>
      </c>
      <c r="B18" s="4" t="s">
        <v>21</v>
      </c>
      <c r="C18" s="5" t="s">
        <v>20</v>
      </c>
      <c r="D18" s="6">
        <v>15</v>
      </c>
      <c r="E18" s="7">
        <v>80</v>
      </c>
      <c r="F18" s="7">
        <v>1</v>
      </c>
      <c r="G18" s="8">
        <v>3</v>
      </c>
      <c r="H18" s="8">
        <v>4</v>
      </c>
      <c r="I18" s="8">
        <v>3</v>
      </c>
      <c r="J18" s="8">
        <v>4</v>
      </c>
      <c r="K18" s="9">
        <f t="shared" si="0"/>
        <v>240</v>
      </c>
      <c r="L18" s="10" t="str">
        <f t="shared" si="1"/>
        <v>高</v>
      </c>
      <c r="M18" s="11">
        <f t="shared" si="2"/>
        <v>14</v>
      </c>
      <c r="N18" s="63" t="str">
        <f t="shared" si="3"/>
        <v>①すぐ着手</v>
      </c>
      <c r="O18" s="64"/>
      <c r="P18" s="65"/>
      <c r="R18" s="12">
        <f t="shared" si="4"/>
        <v>239.99982</v>
      </c>
    </row>
    <row r="19" spans="1:18" ht="24" customHeight="1" x14ac:dyDescent="0.15">
      <c r="A19" s="3">
        <v>3</v>
      </c>
      <c r="B19" s="4" t="s">
        <v>22</v>
      </c>
      <c r="C19" s="5" t="s">
        <v>23</v>
      </c>
      <c r="D19" s="6">
        <v>20</v>
      </c>
      <c r="E19" s="7">
        <v>40</v>
      </c>
      <c r="F19" s="7">
        <v>1</v>
      </c>
      <c r="G19" s="8">
        <v>4</v>
      </c>
      <c r="H19" s="8">
        <v>4</v>
      </c>
      <c r="I19" s="8">
        <v>4</v>
      </c>
      <c r="J19" s="8">
        <v>2</v>
      </c>
      <c r="K19" s="9">
        <f t="shared" si="0"/>
        <v>160</v>
      </c>
      <c r="L19" s="10" t="str">
        <f t="shared" si="1"/>
        <v>高</v>
      </c>
      <c r="M19" s="11">
        <f t="shared" si="2"/>
        <v>14</v>
      </c>
      <c r="N19" s="63" t="str">
        <f t="shared" si="3"/>
        <v>①すぐ着手</v>
      </c>
      <c r="O19" s="64"/>
      <c r="P19" s="65"/>
      <c r="R19" s="12">
        <f t="shared" si="4"/>
        <v>159.99981</v>
      </c>
    </row>
    <row r="20" spans="1:18" ht="24" customHeight="1" x14ac:dyDescent="0.15">
      <c r="A20" s="3">
        <v>4</v>
      </c>
      <c r="B20" s="4" t="s">
        <v>24</v>
      </c>
      <c r="C20" s="5" t="s">
        <v>25</v>
      </c>
      <c r="D20" s="6">
        <v>90</v>
      </c>
      <c r="E20" s="7">
        <v>4</v>
      </c>
      <c r="F20" s="7">
        <v>1</v>
      </c>
      <c r="G20" s="8">
        <v>2</v>
      </c>
      <c r="H20" s="8">
        <v>4</v>
      </c>
      <c r="I20" s="8">
        <v>3</v>
      </c>
      <c r="J20" s="8">
        <v>3</v>
      </c>
      <c r="K20" s="9">
        <f t="shared" si="0"/>
        <v>72</v>
      </c>
      <c r="L20" s="10" t="str">
        <f t="shared" si="1"/>
        <v>中</v>
      </c>
      <c r="M20" s="11">
        <f t="shared" si="2"/>
        <v>12</v>
      </c>
      <c r="N20" s="63" t="str">
        <f t="shared" si="3"/>
        <v>③小さく試す</v>
      </c>
      <c r="O20" s="64"/>
      <c r="P20" s="65"/>
      <c r="R20" s="12" t="str">
        <f t="shared" si="4"/>
        <v/>
      </c>
    </row>
    <row r="21" spans="1:18" ht="24" customHeight="1" x14ac:dyDescent="0.15">
      <c r="A21" s="3">
        <v>5</v>
      </c>
      <c r="B21" s="4" t="s">
        <v>26</v>
      </c>
      <c r="C21" s="5" t="s">
        <v>27</v>
      </c>
      <c r="D21" s="6">
        <v>25</v>
      </c>
      <c r="E21" s="7">
        <v>30</v>
      </c>
      <c r="F21" s="7">
        <v>1</v>
      </c>
      <c r="G21" s="8">
        <v>2</v>
      </c>
      <c r="H21" s="8">
        <v>1</v>
      </c>
      <c r="I21" s="8">
        <v>2</v>
      </c>
      <c r="J21" s="8">
        <v>3</v>
      </c>
      <c r="K21" s="9">
        <f t="shared" si="0"/>
        <v>150</v>
      </c>
      <c r="L21" s="10" t="str">
        <f t="shared" si="1"/>
        <v>高</v>
      </c>
      <c r="M21" s="11">
        <f t="shared" si="2"/>
        <v>8</v>
      </c>
      <c r="N21" s="63" t="str">
        <f t="shared" si="3"/>
        <v>②業務整理から</v>
      </c>
      <c r="O21" s="64"/>
      <c r="P21" s="65"/>
      <c r="R21" s="12" t="str">
        <f t="shared" si="4"/>
        <v/>
      </c>
    </row>
    <row r="22" spans="1:18" ht="24" customHeight="1" x14ac:dyDescent="0.15">
      <c r="A22" s="3">
        <v>6</v>
      </c>
      <c r="B22" s="4"/>
      <c r="C22" s="5"/>
      <c r="D22" s="6"/>
      <c r="E22" s="7"/>
      <c r="F22" s="7"/>
      <c r="G22" s="8"/>
      <c r="H22" s="8"/>
      <c r="I22" s="8"/>
      <c r="J22" s="8"/>
      <c r="K22" s="9" t="str">
        <f t="shared" si="0"/>
        <v/>
      </c>
      <c r="L22" s="10" t="str">
        <f t="shared" si="1"/>
        <v/>
      </c>
      <c r="M22" s="11" t="str">
        <f t="shared" si="2"/>
        <v/>
      </c>
      <c r="N22" s="63" t="str">
        <f t="shared" si="3"/>
        <v/>
      </c>
      <c r="O22" s="64"/>
      <c r="P22" s="65"/>
      <c r="R22" s="12" t="str">
        <f t="shared" si="4"/>
        <v/>
      </c>
    </row>
    <row r="23" spans="1:18" ht="24" customHeight="1" x14ac:dyDescent="0.15">
      <c r="A23" s="3">
        <v>7</v>
      </c>
      <c r="B23" s="4"/>
      <c r="C23" s="5"/>
      <c r="D23" s="6"/>
      <c r="E23" s="7"/>
      <c r="F23" s="7"/>
      <c r="G23" s="8"/>
      <c r="H23" s="8"/>
      <c r="I23" s="8"/>
      <c r="J23" s="8"/>
      <c r="K23" s="9" t="str">
        <f t="shared" si="0"/>
        <v/>
      </c>
      <c r="L23" s="10" t="str">
        <f t="shared" si="1"/>
        <v/>
      </c>
      <c r="M23" s="11" t="str">
        <f t="shared" si="2"/>
        <v/>
      </c>
      <c r="N23" s="63" t="str">
        <f t="shared" si="3"/>
        <v/>
      </c>
      <c r="O23" s="64"/>
      <c r="P23" s="65"/>
      <c r="R23" s="12" t="str">
        <f t="shared" si="4"/>
        <v/>
      </c>
    </row>
    <row r="24" spans="1:18" ht="24" customHeight="1" x14ac:dyDescent="0.15">
      <c r="A24" s="3">
        <v>8</v>
      </c>
      <c r="B24" s="4"/>
      <c r="C24" s="5"/>
      <c r="D24" s="6"/>
      <c r="E24" s="7"/>
      <c r="F24" s="7"/>
      <c r="G24" s="8"/>
      <c r="H24" s="8"/>
      <c r="I24" s="8"/>
      <c r="J24" s="8"/>
      <c r="K24" s="9" t="str">
        <f t="shared" si="0"/>
        <v/>
      </c>
      <c r="L24" s="10" t="str">
        <f t="shared" si="1"/>
        <v/>
      </c>
      <c r="M24" s="11" t="str">
        <f t="shared" si="2"/>
        <v/>
      </c>
      <c r="N24" s="63" t="str">
        <f t="shared" si="3"/>
        <v/>
      </c>
      <c r="O24" s="64"/>
      <c r="P24" s="65"/>
      <c r="R24" s="12" t="str">
        <f t="shared" si="4"/>
        <v/>
      </c>
    </row>
    <row r="25" spans="1:18" ht="24" customHeight="1" x14ac:dyDescent="0.15">
      <c r="A25" s="3">
        <v>9</v>
      </c>
      <c r="B25" s="4"/>
      <c r="C25" s="5"/>
      <c r="D25" s="6"/>
      <c r="E25" s="7"/>
      <c r="F25" s="7"/>
      <c r="G25" s="8"/>
      <c r="H25" s="8"/>
      <c r="I25" s="8"/>
      <c r="J25" s="8"/>
      <c r="K25" s="9" t="str">
        <f t="shared" si="0"/>
        <v/>
      </c>
      <c r="L25" s="10" t="str">
        <f t="shared" si="1"/>
        <v/>
      </c>
      <c r="M25" s="11" t="str">
        <f t="shared" si="2"/>
        <v/>
      </c>
      <c r="N25" s="63" t="str">
        <f t="shared" si="3"/>
        <v/>
      </c>
      <c r="O25" s="64"/>
      <c r="P25" s="65"/>
      <c r="R25" s="12" t="str">
        <f t="shared" si="4"/>
        <v/>
      </c>
    </row>
    <row r="26" spans="1:18" ht="24" customHeight="1" x14ac:dyDescent="0.15">
      <c r="A26" s="3">
        <v>10</v>
      </c>
      <c r="B26" s="4"/>
      <c r="C26" s="5"/>
      <c r="D26" s="6"/>
      <c r="E26" s="7"/>
      <c r="F26" s="7"/>
      <c r="G26" s="8"/>
      <c r="H26" s="8"/>
      <c r="I26" s="8"/>
      <c r="J26" s="8"/>
      <c r="K26" s="9" t="str">
        <f t="shared" si="0"/>
        <v/>
      </c>
      <c r="L26" s="10" t="str">
        <f t="shared" si="1"/>
        <v/>
      </c>
      <c r="M26" s="11" t="str">
        <f t="shared" si="2"/>
        <v/>
      </c>
      <c r="N26" s="63" t="str">
        <f t="shared" si="3"/>
        <v/>
      </c>
      <c r="O26" s="64"/>
      <c r="P26" s="65"/>
      <c r="R26" s="12" t="str">
        <f t="shared" si="4"/>
        <v/>
      </c>
    </row>
    <row r="27" spans="1:18" ht="21.75" customHeight="1" x14ac:dyDescent="0.15">
      <c r="A27" s="31" t="s">
        <v>69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1:18" ht="7.5" customHeight="1" x14ac:dyDescent="0.15"/>
    <row r="29" spans="1:18" ht="24" customHeight="1" x14ac:dyDescent="0.15">
      <c r="A29" s="24" t="s">
        <v>89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8" ht="24" customHeight="1" x14ac:dyDescent="0.15">
      <c r="A30" s="32" t="s">
        <v>88</v>
      </c>
      <c r="B30" s="32"/>
      <c r="C30" s="32"/>
      <c r="D30" s="32" t="s">
        <v>28</v>
      </c>
      <c r="E30" s="32"/>
      <c r="F30" s="32"/>
      <c r="G30" s="32" t="s">
        <v>29</v>
      </c>
      <c r="H30" s="32"/>
      <c r="I30" s="32"/>
      <c r="J30" s="32" t="s">
        <v>30</v>
      </c>
      <c r="K30" s="32"/>
      <c r="L30" s="32"/>
      <c r="M30" s="32" t="s">
        <v>31</v>
      </c>
      <c r="N30" s="32"/>
      <c r="O30" s="32"/>
      <c r="P30" s="32"/>
    </row>
    <row r="31" spans="1:18" ht="37.5" customHeight="1" x14ac:dyDescent="0.15">
      <c r="A31" s="33">
        <f>COUNTIF($B$17:$B$26,"&lt;&gt;")</f>
        <v>5</v>
      </c>
      <c r="B31" s="33"/>
      <c r="C31" s="33"/>
      <c r="D31" s="34">
        <f>SUM($K$17:$K$26)</f>
        <v>862</v>
      </c>
      <c r="E31" s="34"/>
      <c r="F31" s="34"/>
      <c r="G31" s="33">
        <f>COUNTIF($N$17:$N$26,"①すぐ着手")</f>
        <v>3</v>
      </c>
      <c r="H31" s="33"/>
      <c r="I31" s="33"/>
      <c r="J31" s="33">
        <f>COUNTIF($N$17:$N$26,"②業務整理から")</f>
        <v>1</v>
      </c>
      <c r="K31" s="33"/>
      <c r="L31" s="33"/>
      <c r="M31" s="35">
        <f>IFERROR(AVERAGE($M$17:$M$26),"")</f>
        <v>13.4</v>
      </c>
      <c r="N31" s="35"/>
      <c r="O31" s="35"/>
      <c r="P31" s="35"/>
    </row>
    <row r="32" spans="1:18" ht="19.5" customHeight="1" x14ac:dyDescent="0.15">
      <c r="A32" s="36" t="s">
        <v>32</v>
      </c>
      <c r="B32" s="36"/>
      <c r="C32" s="36"/>
      <c r="D32" s="36" t="s">
        <v>33</v>
      </c>
      <c r="E32" s="36"/>
      <c r="F32" s="36"/>
      <c r="G32" s="36" t="s">
        <v>32</v>
      </c>
      <c r="H32" s="36"/>
      <c r="I32" s="36"/>
      <c r="J32" s="36" t="s">
        <v>32</v>
      </c>
      <c r="K32" s="36"/>
      <c r="L32" s="36"/>
      <c r="M32" s="36" t="s">
        <v>70</v>
      </c>
      <c r="N32" s="36"/>
      <c r="O32" s="36"/>
      <c r="P32" s="36"/>
    </row>
    <row r="33" spans="1:19" ht="7.5" customHeight="1" x14ac:dyDescent="0.15"/>
    <row r="34" spans="1:19" ht="25.5" customHeight="1" x14ac:dyDescent="0.15">
      <c r="A34" s="24" t="s">
        <v>71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 t="s">
        <v>34</v>
      </c>
      <c r="N34" s="24"/>
      <c r="O34" s="24"/>
      <c r="P34" s="24"/>
    </row>
    <row r="35" spans="1:19" ht="25.5" customHeight="1" x14ac:dyDescent="0.15">
      <c r="A35" s="37" t="s">
        <v>35</v>
      </c>
      <c r="B35" s="37"/>
      <c r="C35" s="25" t="s">
        <v>72</v>
      </c>
      <c r="D35" s="25"/>
      <c r="E35" s="25"/>
      <c r="F35" s="25" t="s">
        <v>73</v>
      </c>
      <c r="G35" s="25"/>
      <c r="H35" s="25"/>
      <c r="I35" s="25"/>
      <c r="J35" s="25" t="s">
        <v>74</v>
      </c>
      <c r="K35" s="25"/>
      <c r="L35" s="25"/>
      <c r="M35" s="14" t="s">
        <v>36</v>
      </c>
      <c r="N35" s="38" t="s">
        <v>37</v>
      </c>
      <c r="O35" s="38"/>
      <c r="P35" s="38"/>
    </row>
    <row r="36" spans="1:19" ht="37.5" customHeight="1" x14ac:dyDescent="0.15">
      <c r="A36" s="27" t="s">
        <v>75</v>
      </c>
      <c r="B36" s="27"/>
      <c r="C36" s="39" t="str">
        <f>"②業務整理から"&amp;CHAR(10)&amp;COUNTIFS($L$17:$L$26,"高",$M$17:$M$26,"&gt;=4",$M$17:$M$26,"&lt;=8")&amp;"件"</f>
        <v>②業務整理から
1件</v>
      </c>
      <c r="D36" s="39"/>
      <c r="E36" s="39"/>
      <c r="F36" s="40" t="str">
        <f>"①すぐ着手"&amp;CHAR(10)&amp;COUNTIFS($L$17:$L$26,"高",$M$17:$M$26,"&gt;=9",$M$17:$M$26,"&lt;=14")&amp;"件"</f>
        <v>①すぐ着手
2件</v>
      </c>
      <c r="G36" s="40"/>
      <c r="H36" s="40"/>
      <c r="I36" s="40"/>
      <c r="J36" s="40" t="str">
        <f>"①すぐ着手"&amp;CHAR(10)&amp;COUNTIFS($L$17:$L$26,"高",$M$17:$M$26,"&gt;=15",$M$17:$M$26,"&lt;=20")&amp;"件"</f>
        <v>①すぐ着手
1件</v>
      </c>
      <c r="K36" s="40"/>
      <c r="L36" s="40"/>
      <c r="M36" s="15" t="s">
        <v>38</v>
      </c>
      <c r="N36" s="38" t="s">
        <v>39</v>
      </c>
      <c r="O36" s="38"/>
      <c r="P36" s="38"/>
    </row>
    <row r="37" spans="1:19" ht="37.5" customHeight="1" x14ac:dyDescent="0.15">
      <c r="A37" s="27" t="s">
        <v>76</v>
      </c>
      <c r="B37" s="27"/>
      <c r="C37" s="39" t="str">
        <f>"②業務整理から"&amp;CHAR(10)&amp;COUNTIFS($L$17:$L$26,"中",$M$17:$M$26,"&gt;=4",$M$17:$M$26,"&lt;=8")&amp;"件"</f>
        <v>②業務整理から
0件</v>
      </c>
      <c r="D37" s="39"/>
      <c r="E37" s="39"/>
      <c r="F37" s="41" t="str">
        <f>"③小さく試す"&amp;CHAR(10)&amp;COUNTIFS($L$17:$L$26,"中",$M$17:$M$26,"&gt;=9",$M$17:$M$26,"&lt;=14")&amp;"件"</f>
        <v>③小さく試す
1件</v>
      </c>
      <c r="G37" s="41"/>
      <c r="H37" s="41"/>
      <c r="I37" s="41"/>
      <c r="J37" s="40" t="str">
        <f>"①すぐ着手"&amp;CHAR(10)&amp;COUNTIFS($L$17:$L$26,"中",$M$17:$M$26,"&gt;=15",$M$17:$M$26,"&lt;=20")&amp;"件"</f>
        <v>①すぐ着手
0件</v>
      </c>
      <c r="K37" s="40"/>
      <c r="L37" s="40"/>
      <c r="M37" s="16" t="s">
        <v>40</v>
      </c>
      <c r="N37" s="38" t="s">
        <v>77</v>
      </c>
      <c r="O37" s="38"/>
      <c r="P37" s="38"/>
    </row>
    <row r="38" spans="1:19" ht="37.5" customHeight="1" x14ac:dyDescent="0.15">
      <c r="A38" s="27" t="s">
        <v>78</v>
      </c>
      <c r="B38" s="27"/>
      <c r="C38" s="42" t="str">
        <f>"④見送り・見直し"&amp;CHAR(10)&amp;COUNTIFS($L$17:$L$26,"低",$M$17:$M$26,"&gt;=4",$M$17:$M$26,"&lt;=8")&amp;"件"</f>
        <v>④見送り・見直し
0件</v>
      </c>
      <c r="D38" s="42"/>
      <c r="E38" s="42"/>
      <c r="F38" s="41" t="str">
        <f>"③小さく試す"&amp;CHAR(10)&amp;COUNTIFS($L$17:$L$26,"低",$M$17:$M$26,"&gt;=9",$M$17:$M$26,"&lt;=14")&amp;"件"</f>
        <v>③小さく試す
0件</v>
      </c>
      <c r="G38" s="41"/>
      <c r="H38" s="41"/>
      <c r="I38" s="41"/>
      <c r="J38" s="41" t="str">
        <f>"③小さく試す"&amp;CHAR(10)&amp;COUNTIFS($L$17:$L$26,"低",$M$17:$M$26,"&gt;=15",$M$17:$M$26,"&lt;=20")&amp;"件"</f>
        <v>③小さく試す
0件</v>
      </c>
      <c r="K38" s="41"/>
      <c r="L38" s="41"/>
      <c r="M38" s="17" t="s">
        <v>41</v>
      </c>
      <c r="N38" s="38" t="s">
        <v>42</v>
      </c>
      <c r="O38" s="38"/>
      <c r="P38" s="38"/>
    </row>
    <row r="39" spans="1:19" ht="7.5" customHeight="1" x14ac:dyDescent="0.15"/>
    <row r="41" spans="1:19" ht="24" customHeight="1" x14ac:dyDescent="0.15">
      <c r="A41" s="24" t="s">
        <v>79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</row>
    <row r="42" spans="1:19" ht="25.5" customHeight="1" x14ac:dyDescent="0.15">
      <c r="A42" s="20" t="s">
        <v>43</v>
      </c>
      <c r="B42" s="20" t="s">
        <v>12</v>
      </c>
      <c r="C42" s="20" t="s">
        <v>13</v>
      </c>
      <c r="D42" s="43" t="s">
        <v>44</v>
      </c>
      <c r="E42" s="43"/>
      <c r="F42" s="43" t="s">
        <v>80</v>
      </c>
      <c r="G42" s="43"/>
      <c r="H42" s="43"/>
      <c r="I42" s="44"/>
      <c r="J42" s="44"/>
      <c r="K42" s="44"/>
      <c r="L42" s="45"/>
      <c r="M42" s="46"/>
      <c r="N42" s="44"/>
      <c r="O42" s="44"/>
      <c r="P42" s="45"/>
    </row>
    <row r="43" spans="1:19" ht="25.5" customHeight="1" x14ac:dyDescent="0.15">
      <c r="A43" s="3">
        <v>1</v>
      </c>
      <c r="B43" s="18" t="str">
        <f>IF($S43="","",INDEX($B$17:$B$26,$S43))</f>
        <v>売上データ集計</v>
      </c>
      <c r="C43" s="3" t="str">
        <f>IF($S43="","",INDEX($C$17:$C$26,$S43))</f>
        <v>集計・転記</v>
      </c>
      <c r="D43" s="47">
        <f>IF($S43="","",INDEX($K$17:$K$26,$S43))</f>
        <v>240</v>
      </c>
      <c r="E43" s="47"/>
      <c r="F43" s="48">
        <f>IF($S43="","",INDEX($M$17:$M$26,$S43))</f>
        <v>19</v>
      </c>
      <c r="G43" s="48"/>
      <c r="H43" s="48"/>
      <c r="I43" s="49"/>
      <c r="J43" s="49"/>
      <c r="K43" s="49"/>
      <c r="L43" s="50"/>
      <c r="M43" s="51"/>
      <c r="N43" s="52"/>
      <c r="O43" s="52"/>
      <c r="P43" s="53"/>
      <c r="S43" s="19">
        <f>IFERROR(MATCH(LARGE($R$17:$R$26,1),$R$17:$R$26,0),"")</f>
        <v>1</v>
      </c>
    </row>
    <row r="44" spans="1:19" ht="25.5" customHeight="1" x14ac:dyDescent="0.15">
      <c r="A44" s="3">
        <v>2</v>
      </c>
      <c r="B44" s="18" t="str">
        <f>IF($S44="","",INDEX($B$17:$B$26,$S44))</f>
        <v>問い合わせ内容の転記</v>
      </c>
      <c r="C44" s="3" t="str">
        <f>IF($S44="","",INDEX($C$17:$C$26,$S44))</f>
        <v>集計・転記</v>
      </c>
      <c r="D44" s="47">
        <f>IF($S44="","",INDEX($K$17:$K$26,$S44))</f>
        <v>240</v>
      </c>
      <c r="E44" s="47"/>
      <c r="F44" s="48">
        <f>IF($S44="","",INDEX($M$17:$M$26,$S44))</f>
        <v>14</v>
      </c>
      <c r="G44" s="48"/>
      <c r="H44" s="48"/>
      <c r="I44" s="49"/>
      <c r="J44" s="49"/>
      <c r="K44" s="49"/>
      <c r="L44" s="50"/>
      <c r="M44" s="51"/>
      <c r="N44" s="52"/>
      <c r="O44" s="52"/>
      <c r="P44" s="53"/>
      <c r="S44" s="19">
        <f>IFERROR(MATCH(LARGE($R$17:$R$26,2),$R$17:$R$26,0),"")</f>
        <v>2</v>
      </c>
    </row>
    <row r="45" spans="1:19" ht="25.5" customHeight="1" x14ac:dyDescent="0.15">
      <c r="A45" s="3">
        <v>3</v>
      </c>
      <c r="B45" s="18" t="str">
        <f>IF($S45="","",INDEX($B$17:$B$26,$S45))</f>
        <v>経費申請の承認回付</v>
      </c>
      <c r="C45" s="3" t="str">
        <f>IF($S45="","",INDEX($C$17:$C$26,$S45))</f>
        <v>申請・承認</v>
      </c>
      <c r="D45" s="47">
        <f>IF($S45="","",INDEX($K$17:$K$26,$S45))</f>
        <v>160</v>
      </c>
      <c r="E45" s="47"/>
      <c r="F45" s="48">
        <f>IF($S45="","",INDEX($M$17:$M$26,$S45))</f>
        <v>14</v>
      </c>
      <c r="G45" s="48"/>
      <c r="H45" s="48"/>
      <c r="I45" s="49"/>
      <c r="J45" s="49"/>
      <c r="K45" s="49"/>
      <c r="L45" s="50"/>
      <c r="M45" s="51"/>
      <c r="N45" s="52"/>
      <c r="O45" s="52"/>
      <c r="P45" s="53"/>
      <c r="S45" s="19">
        <f>IFERROR(MATCH(LARGE($R$17:$R$26,3),$R$17:$R$26,0),"")</f>
        <v>3</v>
      </c>
    </row>
    <row r="46" spans="1:19" ht="25.5" customHeight="1" x14ac:dyDescent="0.15">
      <c r="A46" s="3">
        <v>4</v>
      </c>
      <c r="B46" s="18" t="str">
        <f>IF($S46="","",INDEX($B$17:$B$26,$S46))</f>
        <v/>
      </c>
      <c r="C46" s="3" t="str">
        <f>IF($S46="","",INDEX($C$17:$C$26,$S46))</f>
        <v/>
      </c>
      <c r="D46" s="47" t="str">
        <f>IF($S46="","",INDEX($K$17:$K$26,$S46))</f>
        <v/>
      </c>
      <c r="E46" s="47"/>
      <c r="F46" s="48" t="str">
        <f>IF($S46="","",INDEX($M$17:$M$26,$S46))</f>
        <v/>
      </c>
      <c r="G46" s="48"/>
      <c r="H46" s="48"/>
      <c r="I46" s="49"/>
      <c r="J46" s="49"/>
      <c r="K46" s="49"/>
      <c r="L46" s="50"/>
      <c r="M46" s="51"/>
      <c r="N46" s="52"/>
      <c r="O46" s="52"/>
      <c r="P46" s="53"/>
      <c r="S46" s="19" t="str">
        <f>IFERROR(MATCH(LARGE($R$17:$R$26,4),$R$17:$R$26,0),"")</f>
        <v/>
      </c>
    </row>
    <row r="47" spans="1:19" ht="25.5" customHeight="1" x14ac:dyDescent="0.15">
      <c r="A47" s="3">
        <v>5</v>
      </c>
      <c r="B47" s="18" t="str">
        <f>IF($S47="","",INDEX($B$17:$B$26,$S47))</f>
        <v/>
      </c>
      <c r="C47" s="3" t="str">
        <f>IF($S47="","",INDEX($C$17:$C$26,$S47))</f>
        <v/>
      </c>
      <c r="D47" s="47" t="str">
        <f>IF($S47="","",INDEX($K$17:$K$26,$S47))</f>
        <v/>
      </c>
      <c r="E47" s="47"/>
      <c r="F47" s="48" t="str">
        <f>IF($S47="","",INDEX($M$17:$M$26,$S47))</f>
        <v/>
      </c>
      <c r="G47" s="48"/>
      <c r="H47" s="48"/>
      <c r="I47" s="54"/>
      <c r="J47" s="54"/>
      <c r="K47" s="54"/>
      <c r="L47" s="55"/>
      <c r="M47" s="56"/>
      <c r="N47" s="57"/>
      <c r="O47" s="57"/>
      <c r="P47" s="58"/>
      <c r="S47" s="19" t="str">
        <f>IFERROR(MATCH(LARGE($R$17:$R$26,5),$R$17:$R$26,0),"")</f>
        <v/>
      </c>
    </row>
    <row r="48" spans="1:19" ht="21.75" customHeight="1" x14ac:dyDescent="0.15">
      <c r="A48" s="13" t="s">
        <v>81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7.5" customHeight="1" x14ac:dyDescent="0.15"/>
    <row r="50" spans="1:16" ht="24" customHeight="1" x14ac:dyDescent="0.15">
      <c r="A50" s="24" t="s">
        <v>86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ht="30" customHeight="1" x14ac:dyDescent="0.15">
      <c r="A51" s="27" t="s">
        <v>45</v>
      </c>
      <c r="B51" s="27"/>
      <c r="C51" s="28" t="s">
        <v>82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16" ht="30" customHeight="1" x14ac:dyDescent="0.15">
      <c r="A52" s="27" t="s">
        <v>17</v>
      </c>
      <c r="B52" s="27"/>
      <c r="C52" s="28" t="s">
        <v>83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16" ht="30" customHeight="1" x14ac:dyDescent="0.15">
      <c r="A53" s="27" t="s">
        <v>46</v>
      </c>
      <c r="B53" s="27"/>
      <c r="C53" s="28" t="s">
        <v>84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1:16" ht="30" customHeight="1" x14ac:dyDescent="0.15">
      <c r="A54" s="27" t="s">
        <v>18</v>
      </c>
      <c r="B54" s="27"/>
      <c r="C54" s="28" t="s">
        <v>47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5" spans="1:16" ht="15.75" customHeight="1" x14ac:dyDescent="0.15">
      <c r="A55" s="66" t="s">
        <v>90</v>
      </c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</row>
    <row r="56" spans="1:16" ht="15.75" customHeight="1" x14ac:dyDescent="0.15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</row>
    <row r="57" spans="1:16" ht="7.5" customHeight="1" x14ac:dyDescent="0.15"/>
    <row r="58" spans="1:16" ht="18" customHeight="1" x14ac:dyDescent="0.15">
      <c r="A58" s="32" t="s">
        <v>48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</row>
    <row r="59" spans="1:16" ht="18" customHeight="1" x14ac:dyDescent="0.1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</row>
    <row r="60" spans="1:16" ht="7.5" customHeight="1" x14ac:dyDescent="0.15"/>
    <row r="61" spans="1:16" ht="19.5" customHeight="1" x14ac:dyDescent="0.15">
      <c r="A61" s="67" t="s">
        <v>91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19.5" customHeight="1" x14ac:dyDescent="0.1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19.5" customHeight="1" x14ac:dyDescent="0.15">
      <c r="A63" s="59" t="s">
        <v>49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</row>
    <row r="64" spans="1:16" ht="19.5" customHeight="1" x14ac:dyDescent="0.15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</row>
    <row r="65" spans="1:16" ht="9.75" customHeight="1" x14ac:dyDescent="0.15"/>
    <row r="66" spans="1:16" ht="30" customHeight="1" x14ac:dyDescent="0.15">
      <c r="A66" s="68" t="s">
        <v>93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</row>
    <row r="67" spans="1:16" ht="9.75" customHeight="1" x14ac:dyDescent="0.15"/>
    <row r="68" spans="1:16" ht="19.5" customHeight="1" x14ac:dyDescent="0.15">
      <c r="A68" s="31" t="s">
        <v>92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</row>
  </sheetData>
  <mergeCells count="119">
    <mergeCell ref="A63:P64"/>
    <mergeCell ref="A66:P66"/>
    <mergeCell ref="A68:P68"/>
    <mergeCell ref="N16:P16"/>
    <mergeCell ref="N17:P17"/>
    <mergeCell ref="N18:P18"/>
    <mergeCell ref="N19:P19"/>
    <mergeCell ref="N20:P20"/>
    <mergeCell ref="N21:P21"/>
    <mergeCell ref="N22:P22"/>
    <mergeCell ref="N23:P23"/>
    <mergeCell ref="N24:P24"/>
    <mergeCell ref="N25:P25"/>
    <mergeCell ref="N26:P26"/>
    <mergeCell ref="A53:B53"/>
    <mergeCell ref="C53:P53"/>
    <mergeCell ref="A54:B54"/>
    <mergeCell ref="C54:P54"/>
    <mergeCell ref="A55:P56"/>
    <mergeCell ref="A58:P59"/>
    <mergeCell ref="A61:P62"/>
    <mergeCell ref="A50:P50"/>
    <mergeCell ref="A51:B51"/>
    <mergeCell ref="C51:P51"/>
    <mergeCell ref="A52:B52"/>
    <mergeCell ref="C52:P52"/>
    <mergeCell ref="D46:E46"/>
    <mergeCell ref="F46:H46"/>
    <mergeCell ref="I46:L46"/>
    <mergeCell ref="M46:P46"/>
    <mergeCell ref="D47:E47"/>
    <mergeCell ref="F47:H47"/>
    <mergeCell ref="I47:L47"/>
    <mergeCell ref="M47:P47"/>
    <mergeCell ref="D43:E43"/>
    <mergeCell ref="F43:H43"/>
    <mergeCell ref="I43:L43"/>
    <mergeCell ref="M43:P43"/>
    <mergeCell ref="D44:E44"/>
    <mergeCell ref="F44:H44"/>
    <mergeCell ref="I44:L44"/>
    <mergeCell ref="M44:P44"/>
    <mergeCell ref="D45:E45"/>
    <mergeCell ref="F45:H45"/>
    <mergeCell ref="I45:L45"/>
    <mergeCell ref="M45:P45"/>
    <mergeCell ref="A38:B38"/>
    <mergeCell ref="C38:E38"/>
    <mergeCell ref="F38:I38"/>
    <mergeCell ref="J38:L38"/>
    <mergeCell ref="N38:P38"/>
    <mergeCell ref="A41:P41"/>
    <mergeCell ref="D42:E42"/>
    <mergeCell ref="F42:H42"/>
    <mergeCell ref="I42:L42"/>
    <mergeCell ref="M42:P42"/>
    <mergeCell ref="A36:B36"/>
    <mergeCell ref="C36:E36"/>
    <mergeCell ref="F36:I36"/>
    <mergeCell ref="J36:L36"/>
    <mergeCell ref="N36:P36"/>
    <mergeCell ref="A37:B37"/>
    <mergeCell ref="C37:E37"/>
    <mergeCell ref="F37:I37"/>
    <mergeCell ref="J37:L37"/>
    <mergeCell ref="N37:P37"/>
    <mergeCell ref="A32:C32"/>
    <mergeCell ref="D32:F32"/>
    <mergeCell ref="G32:I32"/>
    <mergeCell ref="J32:L32"/>
    <mergeCell ref="M32:P32"/>
    <mergeCell ref="A34:L34"/>
    <mergeCell ref="M34:P34"/>
    <mergeCell ref="A35:B35"/>
    <mergeCell ref="C35:E35"/>
    <mergeCell ref="F35:I35"/>
    <mergeCell ref="J35:L35"/>
    <mergeCell ref="N35:P35"/>
    <mergeCell ref="A27:P27"/>
    <mergeCell ref="A29:P29"/>
    <mergeCell ref="A30:C30"/>
    <mergeCell ref="D30:F30"/>
    <mergeCell ref="G30:I30"/>
    <mergeCell ref="J30:L30"/>
    <mergeCell ref="M30:P30"/>
    <mergeCell ref="A31:C31"/>
    <mergeCell ref="D31:F31"/>
    <mergeCell ref="G31:I31"/>
    <mergeCell ref="J31:L31"/>
    <mergeCell ref="M31:P31"/>
    <mergeCell ref="A12:B12"/>
    <mergeCell ref="C12:H12"/>
    <mergeCell ref="I12:P12"/>
    <mergeCell ref="A13:B13"/>
    <mergeCell ref="C13:H13"/>
    <mergeCell ref="I13:P13"/>
    <mergeCell ref="A15:I15"/>
    <mergeCell ref="J15:L15"/>
    <mergeCell ref="M15:P15"/>
    <mergeCell ref="A8:P8"/>
    <mergeCell ref="A9:B9"/>
    <mergeCell ref="C9:H9"/>
    <mergeCell ref="I9:P9"/>
    <mergeCell ref="A10:B10"/>
    <mergeCell ref="C10:H10"/>
    <mergeCell ref="I10:P10"/>
    <mergeCell ref="A11:B11"/>
    <mergeCell ref="C11:H11"/>
    <mergeCell ref="I11:P11"/>
    <mergeCell ref="A1:M1"/>
    <mergeCell ref="N1:P1"/>
    <mergeCell ref="A2:M3"/>
    <mergeCell ref="A4:P4"/>
    <mergeCell ref="A5:E5"/>
    <mergeCell ref="F5:J5"/>
    <mergeCell ref="K5:P5"/>
    <mergeCell ref="A6:E6"/>
    <mergeCell ref="F6:J6"/>
    <mergeCell ref="K6:P6"/>
  </mergeCells>
  <phoneticPr fontId="1"/>
  <conditionalFormatting sqref="L17:L26">
    <cfRule type="expression" dxfId="6" priority="6">
      <formula>L17="高"</formula>
    </cfRule>
    <cfRule type="expression" dxfId="5" priority="7">
      <formula>L17="中"</formula>
    </cfRule>
    <cfRule type="expression" dxfId="4" priority="8">
      <formula>L17="低"</formula>
    </cfRule>
  </conditionalFormatting>
  <conditionalFormatting sqref="N17:N26">
    <cfRule type="expression" dxfId="3" priority="2">
      <formula>N17="①すぐ着手"</formula>
    </cfRule>
    <cfRule type="expression" dxfId="2" priority="3">
      <formula>N17="②業務整理から"</formula>
    </cfRule>
    <cfRule type="expression" dxfId="1" priority="4">
      <formula>N17="③小さく試す"</formula>
    </cfRule>
    <cfRule type="expression" dxfId="0" priority="5">
      <formula>N17="④見送り・見直し"</formula>
    </cfRule>
  </conditionalFormatting>
  <dataValidations count="3">
    <dataValidation type="list" allowBlank="1" errorTitle="業務分類" error="リストから業務分類を選んでください。" sqref="C17:C26" xr:uid="{00000000-0002-0000-0000-000000000000}">
      <formula1>"集計・転記,報告・資料作成,申請・承認,通知・連絡,照合・チェック,問い合わせ対応"</formula1>
      <formula2>0</formula2>
    </dataValidation>
    <dataValidation type="whole" allowBlank="1" errorTitle="スコア" error="1〜5の整数で入力してください。" sqref="G17:J26" xr:uid="{00000000-0002-0000-0000-000001000000}">
      <formula1>1</formula1>
      <formula2>5</formula2>
    </dataValidation>
    <dataValidation type="decimal" operator="greaterThan" allowBlank="1" errorTitle="入力値" error="0より大きい数値で入力してください。" sqref="D17:F26" xr:uid="{00000000-0002-0000-0000-000002000000}">
      <formula1>0</formula1>
      <formula2>0</formula2>
    </dataValidation>
  </dataValidations>
  <hyperlinks>
    <hyperlink ref="A66:P66" r:id="rId1" display="M A W A R I Ｅ に 相 談 す る" xr:uid="{E7D43460-1CF2-44E9-AF4B-DF5F558F67D0}"/>
  </hyperlinks>
  <pageMargins left="0.75" right="0.75" top="1" bottom="1" header="0.511811023622047" footer="0.511811023622047"/>
  <pageSetup fitToHeight="0" orientation="landscape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自動化候補チェック</vt:lpstr>
      <vt:lpstr>自動化候補チェック!Print_Area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Ami Nakaguchi</cp:lastModifiedBy>
  <cp:revision>0</cp:revision>
  <dcterms:created xsi:type="dcterms:W3CDTF">2026-07-25T01:44:38Z</dcterms:created>
  <dcterms:modified xsi:type="dcterms:W3CDTF">2026-08-12T22:42:05Z</dcterms:modified>
  <dc:language>en-US</dc:language>
</cp:coreProperties>
</file>