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mina\Documents\自動化システムＨP（Claude）\site\assets\download\"/>
    </mc:Choice>
  </mc:AlternateContent>
  <xr:revisionPtr revIDLastSave="0" documentId="13_ncr:1_{271CE3F6-81BC-4CA5-B6E6-D08711F589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シミュレーター" sheetId="1" r:id="rId1"/>
    <sheet name="使い方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6" i="1" l="1"/>
  <c r="K36" i="1"/>
  <c r="J36" i="1"/>
  <c r="H36" i="1"/>
  <c r="I36" i="1" s="1"/>
  <c r="L35" i="1"/>
  <c r="K35" i="1"/>
  <c r="J35" i="1"/>
  <c r="H35" i="1"/>
  <c r="I35" i="1" s="1"/>
  <c r="L34" i="1"/>
  <c r="K34" i="1"/>
  <c r="J34" i="1"/>
  <c r="H34" i="1"/>
  <c r="I34" i="1" s="1"/>
  <c r="L33" i="1"/>
  <c r="K33" i="1"/>
  <c r="J33" i="1"/>
  <c r="H33" i="1"/>
  <c r="I33" i="1" s="1"/>
  <c r="L32" i="1"/>
  <c r="K32" i="1"/>
  <c r="J32" i="1"/>
  <c r="H32" i="1"/>
  <c r="I32" i="1" s="1"/>
  <c r="L31" i="1"/>
  <c r="K31" i="1"/>
  <c r="J31" i="1"/>
  <c r="H31" i="1"/>
  <c r="I31" i="1" s="1"/>
  <c r="L30" i="1"/>
  <c r="K30" i="1"/>
  <c r="J30" i="1"/>
  <c r="H30" i="1"/>
  <c r="I30" i="1" s="1"/>
  <c r="L29" i="1"/>
  <c r="K29" i="1"/>
  <c r="J29" i="1"/>
  <c r="H29" i="1"/>
  <c r="I29" i="1" s="1"/>
  <c r="L28" i="1"/>
  <c r="K28" i="1"/>
  <c r="J28" i="1"/>
  <c r="H28" i="1"/>
  <c r="I28" i="1" s="1"/>
  <c r="L27" i="1"/>
  <c r="K27" i="1"/>
  <c r="J27" i="1"/>
  <c r="H27" i="1"/>
  <c r="I27" i="1" s="1"/>
  <c r="L26" i="1"/>
  <c r="K26" i="1"/>
  <c r="J26" i="1"/>
  <c r="H26" i="1"/>
  <c r="I26" i="1" s="1"/>
  <c r="L25" i="1"/>
  <c r="K25" i="1"/>
  <c r="J25" i="1"/>
  <c r="H25" i="1"/>
  <c r="I25" i="1" s="1"/>
  <c r="L24" i="1"/>
  <c r="K24" i="1"/>
  <c r="J24" i="1"/>
  <c r="H24" i="1"/>
  <c r="I24" i="1" s="1"/>
  <c r="L23" i="1"/>
  <c r="K23" i="1"/>
  <c r="J23" i="1"/>
  <c r="H23" i="1"/>
  <c r="I23" i="1" s="1"/>
  <c r="L22" i="1"/>
  <c r="K22" i="1" s="1"/>
  <c r="J22" i="1"/>
  <c r="H22" i="1"/>
  <c r="I22" i="1" s="1"/>
  <c r="L21" i="1"/>
  <c r="J21" i="1"/>
  <c r="H21" i="1"/>
  <c r="I21" i="1" s="1"/>
  <c r="L20" i="1"/>
  <c r="J20" i="1"/>
  <c r="H20" i="1"/>
  <c r="I20" i="1" s="1"/>
  <c r="L19" i="1"/>
  <c r="J19" i="1"/>
  <c r="H19" i="1"/>
  <c r="I19" i="1" s="1"/>
  <c r="K19" i="1" s="1"/>
  <c r="L18" i="1"/>
  <c r="J18" i="1"/>
  <c r="H18" i="1"/>
  <c r="I18" i="1" s="1"/>
  <c r="L17" i="1"/>
  <c r="J17" i="1"/>
  <c r="H17" i="1"/>
  <c r="I8" i="1"/>
  <c r="K21" i="1" l="1"/>
  <c r="M8" i="1"/>
  <c r="A12" i="1"/>
  <c r="M12" i="1"/>
  <c r="I17" i="1"/>
  <c r="K17" i="1" s="1"/>
  <c r="K20" i="1"/>
  <c r="K18" i="1"/>
  <c r="G12" i="1" l="1"/>
  <c r="J12" i="1" s="1"/>
  <c r="D12" i="1"/>
  <c r="B42" i="1"/>
  <c r="B43" i="1"/>
  <c r="B41" i="1"/>
  <c r="B44" i="1"/>
  <c r="B45" i="1"/>
  <c r="C42" i="1" l="1"/>
  <c r="H44" i="1" s="1"/>
  <c r="D42" i="1"/>
  <c r="E42" i="1"/>
  <c r="F42" i="1"/>
  <c r="G44" i="1"/>
  <c r="C43" i="1"/>
  <c r="H43" i="1" s="1"/>
  <c r="D43" i="1"/>
  <c r="E43" i="1"/>
  <c r="F43" i="1"/>
  <c r="G43" i="1"/>
  <c r="C41" i="1"/>
  <c r="H45" i="1" s="1"/>
  <c r="D41" i="1"/>
  <c r="E41" i="1"/>
  <c r="F41" i="1"/>
  <c r="G45" i="1"/>
  <c r="C44" i="1"/>
  <c r="H42" i="1" s="1"/>
  <c r="D44" i="1"/>
  <c r="E44" i="1"/>
  <c r="F44" i="1"/>
  <c r="G42" i="1"/>
  <c r="C45" i="1"/>
  <c r="H41" i="1" s="1"/>
  <c r="D45" i="1"/>
  <c r="E45" i="1"/>
  <c r="F45" i="1"/>
  <c r="G41" i="1"/>
</calcChain>
</file>

<file path=xl/sharedStrings.xml><?xml version="1.0" encoding="utf-8"?>
<sst xmlns="http://schemas.openxmlformats.org/spreadsheetml/2006/main" count="112" uniqueCount="94">
  <si>
    <t>自動化効果シミュレーター</t>
  </si>
  <si>
    <t>業務時間と発生頻度を入力して、自動化による効果を概算できます</t>
  </si>
  <si>
    <t>業務改善・自動化・AI活用支援</t>
  </si>
  <si>
    <t>1. 基本条件　（薄い青緑のセルに数値を入力してください）</t>
  </si>
  <si>
    <t>標準時間単価（円／時間）</t>
  </si>
  <si>
    <t>初期導入費用（円）</t>
  </si>
  <si>
    <t>月額運用費用（円）</t>
  </si>
  <si>
    <t>稼働月数（か月／年）</t>
  </si>
  <si>
    <t>業務別に未入力の場合に適用</t>
  </si>
  <si>
    <t>設計・構築・初期設定など</t>
  </si>
  <si>
    <t>保守・ライセンスなど</t>
  </si>
  <si>
    <t>通常は12か月</t>
  </si>
  <si>
    <t>※サンプル値が入っています。業務入力一覧の薄い青緑セルを上書きしてください。</t>
  </si>
  <si>
    <t>2. サマリー　（自動計算）</t>
  </si>
  <si>
    <t>年間削減時間</t>
  </si>
  <si>
    <t>年間削減額</t>
  </si>
  <si>
    <t>月間純効果</t>
  </si>
  <si>
    <t>投資回収期間</t>
  </si>
  <si>
    <t>削減率（時間ベース）</t>
  </si>
  <si>
    <t>時間／年</t>
  </si>
  <si>
    <t>円／年</t>
  </si>
  <si>
    <t>円／月（運用費控除後）</t>
  </si>
  <si>
    <t>か月</t>
  </si>
  <si>
    <t>現状作業時間に対する割合</t>
  </si>
  <si>
    <t>3. 業務入力一覧　（薄い青緑のセルのみ入力・上書きしてください）</t>
  </si>
  <si>
    <t>No.</t>
  </si>
  <si>
    <t>業務名</t>
  </si>
  <si>
    <t>1回の作業時間
（分）</t>
  </si>
  <si>
    <t>月間回数</t>
  </si>
  <si>
    <t>作業人数</t>
  </si>
  <si>
    <t>自動化後の時間
（分）</t>
  </si>
  <si>
    <t>時間単価
（円／時間）※任意</t>
  </si>
  <si>
    <t>年間削減時間
（時間）</t>
  </si>
  <si>
    <t>年間削減額
（円）</t>
  </si>
  <si>
    <t>削減率</t>
  </si>
  <si>
    <t>効果区分</t>
  </si>
  <si>
    <t>入力チェック</t>
  </si>
  <si>
    <t>売上データ集計</t>
  </si>
  <si>
    <t>問い合わせ内容の転記</t>
  </si>
  <si>
    <t>定例報告メール作成</t>
  </si>
  <si>
    <t>会議議事録の整理</t>
  </si>
  <si>
    <t>請求データの照合</t>
  </si>
  <si>
    <t>※業務別の時間単価を空欄にすると、上部の「標準時間単価」が自動適用されます。効果区分：高＝年間50万円以上／中＝年間20万円以上／低＝それ未満。</t>
  </si>
  <si>
    <t>4. 効果が大きい業務 TOP5</t>
  </si>
  <si>
    <t>5. 業務別 年間削減時間（上位5件）</t>
  </si>
  <si>
    <t>順位</t>
  </si>
  <si>
    <t>使い方</t>
  </si>
  <si>
    <t>入力は3ステップ。数値を変えると、サマリー・ランキング・グラフが自動更新されます。</t>
  </si>
  <si>
    <t>1. 3ステップで使う</t>
  </si>
  <si>
    <t>STEP 1　基本条件を入力</t>
  </si>
  <si>
    <t>STEP 2　業務ごとの数値を入力</t>
  </si>
  <si>
    <t>STEP 3　効果を確認</t>
  </si>
  <si>
    <t>標準時間単価・初期導入費用・月額運用費用・稼働月数を入力します。</t>
  </si>
  <si>
    <t>薄い青緑のセルに、業務名・時間・回数・人数・自動化後時間を入力します。</t>
  </si>
  <si>
    <t>サマリー、TOP5、グラフを確認し、効果が大きい業務から検討します。</t>
  </si>
  <si>
    <t>2. 入力項目の説明</t>
  </si>
  <si>
    <t>項目</t>
  </si>
  <si>
    <t>入力例</t>
  </si>
  <si>
    <t>意味</t>
  </si>
  <si>
    <t>誰が見ても分かる具体的な作業名を入力します。</t>
  </si>
  <si>
    <t>1回の作業時間</t>
  </si>
  <si>
    <t>60分</t>
  </si>
  <si>
    <t>現在、1回の作業にかかっている平均時間です。</t>
  </si>
  <si>
    <t>20回</t>
  </si>
  <si>
    <t>1か月にその業務が発生する回数です。</t>
  </si>
  <si>
    <t>1人</t>
  </si>
  <si>
    <t>同じ作業に関わる人数です。</t>
  </si>
  <si>
    <t>自動化後の時間</t>
  </si>
  <si>
    <t>10分</t>
  </si>
  <si>
    <t>確認・例外処理を含む、自動化後に残る作業時間です。</t>
  </si>
  <si>
    <t>時間単価</t>
  </si>
  <si>
    <t>3,000円</t>
  </si>
  <si>
    <t>空欄なら上部の標準時間単価が使われます。</t>
  </si>
  <si>
    <t>3. 計算ロジック</t>
  </si>
  <si>
    <t>（1回の作業時間 − 自動化後の時間）× 月間回数 × 作業人数 × 稼働月数 ÷ 60</t>
  </si>
  <si>
    <t>年間削減時間 × 時間単価</t>
  </si>
  <si>
    <t>年間削減額 ÷ 稼働月数 − 月額運用費用</t>
  </si>
  <si>
    <t>初期導入費用 ÷ 月間純効果</t>
  </si>
  <si>
    <t>高：年間50万円以上／中：年間20万円以上／低：年間20万円未満</t>
  </si>
  <si>
    <t>4. 効果を現実に近づけるコツ</t>
  </si>
  <si>
    <t>・最短時間ではなく、通常時の平均時間を入力する</t>
  </si>
  <si>
    <t>・確認作業や例外処理が残る場合は、自動化後の時間を0分にしない</t>
  </si>
  <si>
    <t>・繁忙期だけ発生する業務は、稼働月数を実態に合わせる</t>
  </si>
  <si>
    <t>・効果が大きくても、データが紙・画像中心、例外が多い業務は難易度が上がる</t>
  </si>
  <si>
    <t>・まず1業務を小さく試し、効果を確認してから横展開する</t>
  </si>
  <si>
    <t>5. ご利用上の注意</t>
  </si>
  <si>
    <t>本シミュレーターは、自動化効果を概算するための参考資料です。</t>
  </si>
  <si>
    <t>実際の費用・削減効果は、利用環境、データ品質、例外処理、セキュリティ要件、社内ルールにより変動します。</t>
  </si>
  <si>
    <t>AIを利用する場合、出力内容の確認・承認を人が行う運用を前提にしてください。</t>
  </si>
  <si>
    <t>集計・転記・通知・申請・資料作成などから、
費用対効果と運用のしやすさを踏まえて、現実的な進め方をご提案します。</t>
  </si>
  <si>
    <t>本シミュレーターは概算用です。導入可否は、業務の例外処理・データ形式・利用環境も含めて判断してください。</t>
    <phoneticPr fontId="16"/>
  </si>
  <si>
    <t>自社に合う自動化方法が分からない場合は、
MAWARIEが業務整理から方法選定までご支援します。</t>
  </si>
  <si>
    <t>© MAWARIE　無料配布用テンプレート</t>
  </si>
  <si>
    <r>
      <t xml:space="preserve">M A W A R I </t>
    </r>
    <r>
      <rPr>
        <sz val="11"/>
        <color theme="0"/>
        <rFont val="Meiryo UI"/>
        <family val="3"/>
        <charset val="128"/>
      </rPr>
      <t>Ｅ</t>
    </r>
    <r>
      <rPr>
        <sz val="11"/>
        <color theme="0"/>
        <rFont val="Carlito"/>
        <family val="2"/>
      </rPr>
      <t xml:space="preserve"> </t>
    </r>
    <r>
      <rPr>
        <sz val="11"/>
        <color theme="0"/>
        <rFont val="Meiryo UI"/>
        <family val="3"/>
        <charset val="128"/>
      </rPr>
      <t>に</t>
    </r>
    <r>
      <rPr>
        <sz val="11"/>
        <color theme="0"/>
        <rFont val="Carlito"/>
        <family val="2"/>
      </rPr>
      <t xml:space="preserve"> </t>
    </r>
    <r>
      <rPr>
        <sz val="11"/>
        <color theme="0"/>
        <rFont val="Meiryo UI"/>
        <family val="3"/>
        <charset val="128"/>
      </rPr>
      <t>相</t>
    </r>
    <r>
      <rPr>
        <sz val="11"/>
        <color theme="0"/>
        <rFont val="Carlito"/>
        <family val="2"/>
      </rPr>
      <t xml:space="preserve"> </t>
    </r>
    <r>
      <rPr>
        <sz val="11"/>
        <color theme="0"/>
        <rFont val="Meiryo UI"/>
        <family val="3"/>
        <charset val="128"/>
      </rPr>
      <t>談</t>
    </r>
    <r>
      <rPr>
        <sz val="11"/>
        <color theme="0"/>
        <rFont val="Carlito"/>
        <family val="2"/>
      </rPr>
      <t xml:space="preserve"> </t>
    </r>
    <r>
      <rPr>
        <sz val="11"/>
        <color theme="0"/>
        <rFont val="Meiryo UI"/>
        <family val="3"/>
        <charset val="128"/>
      </rPr>
      <t>す</t>
    </r>
    <r>
      <rPr>
        <sz val="11"/>
        <color theme="0"/>
        <rFont val="Carlito"/>
        <family val="2"/>
      </rPr>
      <t xml:space="preserve"> </t>
    </r>
    <r>
      <rPr>
        <sz val="11"/>
        <color theme="0"/>
        <rFont val="Meiryo UI"/>
        <family val="3"/>
        <charset val="128"/>
      </rPr>
      <t>る</t>
    </r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</si>
</sst>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%"/>
    <numFmt numFmtId="178" formatCode="#,##0.0"/>
  </numFmts>
  <fonts count="26">
    <font>
      <sz val="11"/>
      <name val="Carlito"/>
    </font>
    <font>
      <sz val="10"/>
      <color rgb="FF17212B"/>
      <name val="Meiryo UI"/>
      <family val="3"/>
      <charset val="128"/>
    </font>
    <font>
      <b/>
      <sz val="21"/>
      <color rgb="FF0E2A47"/>
      <name val="Meiryo UI"/>
      <family val="3"/>
      <charset val="128"/>
    </font>
    <font>
      <b/>
      <sz val="10"/>
      <color rgb="FF0B5F59"/>
      <name val="Meiryo UI"/>
      <family val="3"/>
      <charset val="128"/>
    </font>
    <font>
      <b/>
      <sz val="9"/>
      <color rgb="FF17212B"/>
      <name val="Meiryo UI"/>
      <family val="3"/>
      <charset val="128"/>
    </font>
    <font>
      <sz val="8"/>
      <color rgb="FF5E6B73"/>
      <name val="Meiryo UI"/>
      <family val="3"/>
      <charset val="128"/>
    </font>
    <font>
      <sz val="9"/>
      <color rgb="FF5E6B73"/>
      <name val="Meiryo UI"/>
      <family val="3"/>
      <charset val="128"/>
    </font>
    <font>
      <b/>
      <sz val="9"/>
      <color rgb="FF0B5F59"/>
      <name val="Meiryo UI"/>
      <family val="3"/>
      <charset val="128"/>
    </font>
    <font>
      <b/>
      <sz val="9"/>
      <color rgb="FFC62828"/>
      <name val="Meiryo UI"/>
      <family val="3"/>
      <charset val="128"/>
    </font>
    <font>
      <sz val="9"/>
      <color rgb="FF17212B"/>
      <name val="Meiryo UI"/>
      <family val="3"/>
      <charset val="128"/>
    </font>
    <font>
      <b/>
      <sz val="11"/>
      <color rgb="FF0B5F59"/>
      <name val="Meiryo UI"/>
      <family val="3"/>
      <charset val="128"/>
    </font>
    <font>
      <b/>
      <sz val="16"/>
      <color rgb="FF17212B"/>
      <name val="Meiryo UI"/>
      <family val="3"/>
      <charset val="128"/>
    </font>
    <font>
      <b/>
      <sz val="12"/>
      <color rgb="FF0E2A47"/>
      <name val="Meiryo UI"/>
      <family val="3"/>
      <charset val="128"/>
    </font>
    <font>
      <b/>
      <sz val="10"/>
      <color rgb="FFFFFFFF"/>
      <name val="Meiryo UI"/>
      <family val="3"/>
      <charset val="128"/>
    </font>
    <font>
      <sz val="1"/>
      <color rgb="FFFFFFFF"/>
      <name val="Meiryo UI"/>
      <family val="3"/>
      <charset val="128"/>
    </font>
    <font>
      <sz val="11"/>
      <name val="Carlito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b/>
      <sz val="20"/>
      <color rgb="FF17212B"/>
      <name val="Meiryo UI"/>
      <family val="3"/>
      <charset val="128"/>
    </font>
    <font>
      <sz val="10"/>
      <color theme="2" tint="-0.499984740745262"/>
      <name val="Meiryo UI"/>
      <family val="3"/>
      <charset val="128"/>
    </font>
    <font>
      <b/>
      <sz val="22"/>
      <color rgb="FF0E2A47"/>
      <name val="Meiryo UI"/>
      <family val="3"/>
      <charset val="128"/>
    </font>
    <font>
      <sz val="21"/>
      <color rgb="FF0E2A47"/>
      <name val="Meiryo UI"/>
      <family val="3"/>
      <charset val="128"/>
    </font>
    <font>
      <u/>
      <sz val="11"/>
      <color theme="10"/>
      <name val="Carlito"/>
    </font>
    <font>
      <sz val="11"/>
      <color theme="0"/>
      <name val="Carlito"/>
    </font>
    <font>
      <sz val="11"/>
      <color theme="0"/>
      <name val="Meiryo UI"/>
      <family val="3"/>
      <charset val="128"/>
    </font>
    <font>
      <sz val="11"/>
      <color theme="0"/>
      <name val="Carlito"/>
      <family val="2"/>
    </font>
  </fonts>
  <fills count="9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E9F1F2"/>
      </patternFill>
    </fill>
    <fill>
      <patternFill patternType="solid">
        <fgColor rgb="FFEAF5F3"/>
      </patternFill>
    </fill>
    <fill>
      <patternFill patternType="solid">
        <fgColor rgb="FFF5FAF9"/>
      </patternFill>
    </fill>
    <fill>
      <patternFill patternType="solid">
        <fgColor rgb="FFFFFFFF"/>
      </patternFill>
    </fill>
    <fill>
      <patternFill patternType="solid">
        <fgColor rgb="FF0B5F59"/>
      </patternFill>
    </fill>
    <fill>
      <patternFill patternType="solid">
        <fgColor rgb="FFFFFFFF"/>
      </patternFill>
    </fill>
  </fills>
  <borders count="8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DE1"/>
      </left>
      <right style="thin">
        <color rgb="FFFFFFFF"/>
      </right>
      <top style="thin">
        <color rgb="FFD3DDE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D3DDE1"/>
      </top>
      <bottom style="thin">
        <color rgb="FFFFFFFF"/>
      </bottom>
      <diagonal/>
    </border>
    <border>
      <left style="thin">
        <color rgb="FFFFFFFF"/>
      </left>
      <right style="thin">
        <color rgb="FFD3DDE1"/>
      </right>
      <top style="thin">
        <color rgb="FFD3DDE1"/>
      </top>
      <bottom style="thin">
        <color rgb="FFFFFFFF"/>
      </bottom>
      <diagonal/>
    </border>
    <border>
      <left style="thin">
        <color rgb="FFD3DDE1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D3DDE1"/>
      </right>
      <top style="thin">
        <color rgb="FFFFFFFF"/>
      </top>
      <bottom style="thin">
        <color rgb="FFFFFFFF"/>
      </bottom>
      <diagonal/>
    </border>
    <border>
      <left style="thin">
        <color rgb="FFD3DDE1"/>
      </left>
      <right style="thin">
        <color rgb="FFFFFFFF"/>
      </right>
      <top style="thin">
        <color rgb="FFFFFFFF"/>
      </top>
      <bottom style="thin">
        <color rgb="FFD3DDE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DE1"/>
      </bottom>
      <diagonal/>
    </border>
    <border>
      <left style="thin">
        <color rgb="FFFFFFFF"/>
      </left>
      <right style="thin">
        <color rgb="FFD3DDE1"/>
      </right>
      <top style="thin">
        <color rgb="FFFFFFFF"/>
      </top>
      <bottom style="thin">
        <color rgb="FFD3DDE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E3E9EC"/>
      </bottom>
      <diagonal/>
    </border>
    <border>
      <left style="thin">
        <color rgb="FF98A5AC"/>
      </left>
      <right/>
      <top style="thin">
        <color rgb="FF98A5AC"/>
      </top>
      <bottom style="thin">
        <color rgb="FFD3DDE1"/>
      </bottom>
      <diagonal/>
    </border>
    <border>
      <left/>
      <right/>
      <top style="thin">
        <color rgb="FF98A5AC"/>
      </top>
      <bottom style="thin">
        <color rgb="FFD3DDE1"/>
      </bottom>
      <diagonal/>
    </border>
    <border>
      <left/>
      <right style="thin">
        <color rgb="FF98A5AC"/>
      </right>
      <top style="thin">
        <color rgb="FF98A5AC"/>
      </top>
      <bottom style="thin">
        <color rgb="FFD3DDE1"/>
      </bottom>
      <diagonal/>
    </border>
    <border>
      <left/>
      <right/>
      <top/>
      <bottom/>
      <diagonal/>
    </border>
    <border>
      <left/>
      <right/>
      <top style="thin">
        <color rgb="FFD3DDE1"/>
      </top>
      <bottom/>
      <diagonal/>
    </border>
    <border>
      <left/>
      <right/>
      <top/>
      <bottom style="thin">
        <color rgb="FFD3DDE1"/>
      </bottom>
      <diagonal/>
    </border>
    <border>
      <left style="thin">
        <color rgb="FF98A5AC"/>
      </left>
      <right/>
      <top/>
      <bottom style="thin">
        <color rgb="FFD3DDE1"/>
      </bottom>
      <diagonal/>
    </border>
    <border>
      <left style="thin">
        <color rgb="FFD3DDE1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D3DDE1"/>
      </top>
      <bottom style="thin">
        <color rgb="FFFFFFFF"/>
      </bottom>
      <diagonal/>
    </border>
    <border>
      <left style="thin">
        <color rgb="FFD3DDE1"/>
      </left>
      <right/>
      <top/>
      <bottom/>
      <diagonal/>
    </border>
    <border>
      <left/>
      <right style="thin">
        <color rgb="FFFFFFFF"/>
      </right>
      <top style="thin">
        <color rgb="FFD3DDE1"/>
      </top>
      <bottom style="thin">
        <color rgb="FFFFFFFF"/>
      </bottom>
      <diagonal/>
    </border>
    <border>
      <left style="thin">
        <color rgb="FFFFFFFF"/>
      </left>
      <right style="thin">
        <color theme="0"/>
      </right>
      <top style="thin">
        <color rgb="FFD3DDE1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D3DDE1"/>
      </bottom>
      <diagonal/>
    </border>
    <border>
      <left style="thin">
        <color theme="0"/>
      </left>
      <right style="thin">
        <color rgb="FFFFFFFF"/>
      </right>
      <top style="thin">
        <color rgb="FFFFFFFF"/>
      </top>
      <bottom style="thin">
        <color rgb="FFD3DDE1"/>
      </bottom>
      <diagonal/>
    </border>
    <border>
      <left style="thin">
        <color theme="0"/>
      </left>
      <right style="thin">
        <color rgb="FFFFFFFF"/>
      </right>
      <top style="thin">
        <color rgb="FFD3DDE1"/>
      </top>
      <bottom style="thin">
        <color rgb="FFFFFFFF"/>
      </bottom>
      <diagonal/>
    </border>
    <border>
      <left style="thin">
        <color theme="0"/>
      </left>
      <right/>
      <top style="thin">
        <color rgb="FFD3DDE1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D3DDE1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98A5AC"/>
      </left>
      <right/>
      <top style="thin">
        <color theme="0"/>
      </top>
      <bottom style="thin">
        <color rgb="FFD3DDE1"/>
      </bottom>
      <diagonal/>
    </border>
    <border>
      <left/>
      <right/>
      <top style="thin">
        <color theme="0"/>
      </top>
      <bottom style="thin">
        <color rgb="FFD3DDE1"/>
      </bottom>
      <diagonal/>
    </border>
    <border>
      <left style="thin">
        <color rgb="FFD3DDE1"/>
      </left>
      <right/>
      <top style="thin">
        <color theme="0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theme="0"/>
      </bottom>
      <diagonal/>
    </border>
    <border>
      <left style="thin">
        <color rgb="FF98A5AC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rgb="FF0B5F59"/>
      </left>
      <right/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 style="thin">
        <color theme="0"/>
      </top>
      <bottom style="thin">
        <color rgb="FFD3DDE1"/>
      </bottom>
      <diagonal/>
    </border>
    <border>
      <left style="thin">
        <color rgb="FFFFFFFF"/>
      </left>
      <right style="thin">
        <color rgb="FFD3DDE1"/>
      </right>
      <top style="thin">
        <color theme="0"/>
      </top>
      <bottom style="thin">
        <color rgb="FFD3DDE1"/>
      </bottom>
      <diagonal/>
    </border>
    <border>
      <left style="thin">
        <color rgb="FFFFFFFF"/>
      </left>
      <right style="thin">
        <color rgb="FFD3DDE1"/>
      </right>
      <top style="thin">
        <color rgb="FFFFFFFF"/>
      </top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 style="thin">
        <color rgb="FFD3DDE1"/>
      </bottom>
      <diagonal/>
    </border>
    <border>
      <left/>
      <right style="thin">
        <color rgb="FFFFFFFF"/>
      </right>
      <top style="thin">
        <color rgb="FFFFFFFF"/>
      </top>
      <bottom style="thin">
        <color theme="0"/>
      </bottom>
      <diagonal/>
    </border>
    <border>
      <left style="thin">
        <color rgb="FFFFFFFF"/>
      </left>
      <right style="thin">
        <color theme="0" tint="-4.9989318521683403E-2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theme="0" tint="-4.9989318521683403E-2"/>
      </right>
      <top style="thin">
        <color rgb="FFFFFFFF"/>
      </top>
      <bottom style="thin">
        <color rgb="FFD3DDE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D3DDE1"/>
      </bottom>
      <diagonal/>
    </border>
    <border>
      <left style="thin">
        <color theme="0" tint="-4.9989318521683403E-2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B5F59"/>
      </left>
      <right/>
      <top style="thin">
        <color rgb="FF0B5F59"/>
      </top>
      <bottom/>
      <diagonal/>
    </border>
    <border>
      <left/>
      <right/>
      <top style="thin">
        <color rgb="FF0B5F59"/>
      </top>
      <bottom/>
      <diagonal/>
    </border>
    <border>
      <left/>
      <right style="thin">
        <color rgb="FF0B5F59"/>
      </right>
      <top style="thin">
        <color rgb="FF0B5F59"/>
      </top>
      <bottom/>
      <diagonal/>
    </border>
    <border>
      <left style="thin">
        <color rgb="FF0B5F59"/>
      </left>
      <right/>
      <top/>
      <bottom style="thin">
        <color rgb="FF0B5F59"/>
      </bottom>
      <diagonal/>
    </border>
    <border>
      <left/>
      <right/>
      <top/>
      <bottom style="thin">
        <color rgb="FF0B5F59"/>
      </bottom>
      <diagonal/>
    </border>
    <border>
      <left/>
      <right style="thin">
        <color rgb="FF0B5F59"/>
      </right>
      <top/>
      <bottom style="thin">
        <color rgb="FF0B5F59"/>
      </bottom>
      <diagonal/>
    </border>
    <border>
      <left style="thin">
        <color rgb="FFD3DDE1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D3DDE1"/>
      </right>
      <top style="thin">
        <color rgb="FFFFFFFF"/>
      </top>
      <bottom/>
      <diagonal/>
    </border>
    <border>
      <left/>
      <right style="thin">
        <color rgb="FFD3DDE1"/>
      </right>
      <top/>
      <bottom/>
      <diagonal/>
    </border>
    <border>
      <left style="thin">
        <color rgb="FFD3DDE1"/>
      </left>
      <right/>
      <top/>
      <bottom style="thin">
        <color rgb="FF0B5F59"/>
      </bottom>
      <diagonal/>
    </border>
    <border>
      <left/>
      <right style="thin">
        <color rgb="FFD3DDE1"/>
      </right>
      <top/>
      <bottom style="thin">
        <color rgb="FF0B5F59"/>
      </bottom>
      <diagonal/>
    </border>
    <border>
      <left style="thin">
        <color rgb="FFD3DDE1"/>
      </left>
      <right/>
      <top style="thin">
        <color rgb="FFD3DDE1"/>
      </top>
      <bottom/>
      <diagonal/>
    </border>
    <border>
      <left/>
      <right style="thin">
        <color rgb="FFD3DDE1"/>
      </right>
      <top style="thin">
        <color rgb="FFD3DDE1"/>
      </top>
      <bottom/>
      <diagonal/>
    </border>
    <border>
      <left style="thin">
        <color rgb="FFD3DDE1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D3DDE1"/>
      </right>
      <top/>
      <bottom style="thin">
        <color rgb="FFFFFFFF"/>
      </bottom>
      <diagonal/>
    </border>
  </borders>
  <cellStyleXfs count="3">
    <xf numFmtId="0" fontId="0" fillId="0" borderId="0"/>
    <xf numFmtId="0" fontId="15" fillId="0" borderId="0"/>
    <xf numFmtId="0" fontId="22" fillId="0" borderId="0" applyNumberFormat="0" applyFill="0" applyBorder="0" applyAlignment="0" applyProtection="0"/>
  </cellStyleXfs>
  <cellXfs count="207">
    <xf numFmtId="0" fontId="0" fillId="0" borderId="0" xfId="0"/>
    <xf numFmtId="0" fontId="1" fillId="0" borderId="0" xfId="1" applyFont="1" applyAlignment="1">
      <alignment vertical="center"/>
    </xf>
    <xf numFmtId="0" fontId="9" fillId="6" borderId="1" xfId="1" applyFont="1" applyFill="1" applyBorder="1" applyAlignment="1">
      <alignment horizontal="center" vertical="center"/>
    </xf>
    <xf numFmtId="178" fontId="9" fillId="6" borderId="1" xfId="1" applyNumberFormat="1" applyFont="1" applyFill="1" applyBorder="1" applyAlignment="1">
      <alignment horizontal="center" vertical="center"/>
    </xf>
    <xf numFmtId="3" fontId="9" fillId="6" borderId="1" xfId="1" applyNumberFormat="1" applyFont="1" applyFill="1" applyBorder="1" applyAlignment="1">
      <alignment horizontal="center" vertical="center"/>
    </xf>
    <xf numFmtId="177" fontId="9" fillId="6" borderId="1" xfId="1" applyNumberFormat="1" applyFont="1" applyFill="1" applyBorder="1" applyAlignment="1">
      <alignment horizontal="center" vertical="center"/>
    </xf>
    <xf numFmtId="0" fontId="9" fillId="6" borderId="1" xfId="1" applyFont="1" applyFill="1" applyBorder="1" applyAlignment="1">
      <alignment horizontal="left" vertical="center"/>
    </xf>
    <xf numFmtId="0" fontId="9" fillId="5" borderId="1" xfId="1" applyFont="1" applyFill="1" applyBorder="1" applyAlignment="1">
      <alignment horizontal="center" vertical="center" wrapText="1"/>
    </xf>
    <xf numFmtId="0" fontId="9" fillId="6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9" fillId="6" borderId="5" xfId="1" applyFont="1" applyFill="1" applyBorder="1" applyAlignment="1">
      <alignment horizontal="center" vertical="center"/>
    </xf>
    <xf numFmtId="0" fontId="9" fillId="6" borderId="7" xfId="1" applyFont="1" applyFill="1" applyBorder="1" applyAlignment="1">
      <alignment horizontal="center" vertical="center"/>
    </xf>
    <xf numFmtId="178" fontId="9" fillId="6" borderId="8" xfId="1" applyNumberFormat="1" applyFont="1" applyFill="1" applyBorder="1" applyAlignment="1">
      <alignment horizontal="center" vertical="center"/>
    </xf>
    <xf numFmtId="3" fontId="9" fillId="6" borderId="8" xfId="1" applyNumberFormat="1" applyFont="1" applyFill="1" applyBorder="1" applyAlignment="1">
      <alignment horizontal="center" vertical="center"/>
    </xf>
    <xf numFmtId="0" fontId="9" fillId="6" borderId="8" xfId="1" applyFont="1" applyFill="1" applyBorder="1" applyAlignment="1">
      <alignment horizontal="center" vertical="center"/>
    </xf>
    <xf numFmtId="177" fontId="9" fillId="6" borderId="6" xfId="1" applyNumberFormat="1" applyFont="1" applyFill="1" applyBorder="1" applyAlignment="1">
      <alignment horizontal="center" vertical="center"/>
    </xf>
    <xf numFmtId="0" fontId="9" fillId="6" borderId="8" xfId="1" applyFont="1" applyFill="1" applyBorder="1" applyAlignment="1">
      <alignment horizontal="left" vertical="center"/>
    </xf>
    <xf numFmtId="177" fontId="9" fillId="6" borderId="9" xfId="1" applyNumberFormat="1" applyFont="1" applyFill="1" applyBorder="1" applyAlignment="1">
      <alignment horizontal="center" vertical="center"/>
    </xf>
    <xf numFmtId="0" fontId="9" fillId="5" borderId="5" xfId="1" applyFont="1" applyFill="1" applyBorder="1" applyAlignment="1">
      <alignment horizontal="center" vertical="center" wrapText="1"/>
    </xf>
    <xf numFmtId="0" fontId="9" fillId="6" borderId="5" xfId="1" applyFont="1" applyFill="1" applyBorder="1" applyAlignment="1">
      <alignment horizontal="center" vertical="center" wrapText="1"/>
    </xf>
    <xf numFmtId="0" fontId="9" fillId="5" borderId="7" xfId="1" applyFont="1" applyFill="1" applyBorder="1" applyAlignment="1">
      <alignment horizontal="center" vertical="center" wrapText="1"/>
    </xf>
    <xf numFmtId="0" fontId="9" fillId="5" borderId="8" xfId="1" applyFont="1" applyFill="1" applyBorder="1" applyAlignment="1">
      <alignment horizontal="center" vertical="center" wrapText="1"/>
    </xf>
    <xf numFmtId="0" fontId="14" fillId="8" borderId="14" xfId="1" applyFont="1" applyFill="1" applyBorder="1" applyAlignment="1">
      <alignment vertical="center"/>
    </xf>
    <xf numFmtId="0" fontId="1" fillId="0" borderId="14" xfId="1" applyFont="1" applyBorder="1" applyAlignment="1">
      <alignment vertical="center"/>
    </xf>
    <xf numFmtId="0" fontId="4" fillId="3" borderId="18" xfId="1" applyFont="1" applyFill="1" applyBorder="1" applyAlignment="1">
      <alignment horizontal="center" vertical="center" wrapText="1"/>
    </xf>
    <xf numFmtId="0" fontId="4" fillId="3" borderId="19" xfId="1" applyFont="1" applyFill="1" applyBorder="1" applyAlignment="1">
      <alignment horizontal="center" vertical="center" wrapText="1"/>
    </xf>
    <xf numFmtId="0" fontId="4" fillId="3" borderId="45" xfId="1" applyFont="1" applyFill="1" applyBorder="1" applyAlignment="1">
      <alignment horizontal="center" vertical="center" wrapText="1"/>
    </xf>
    <xf numFmtId="0" fontId="9" fillId="6" borderId="24" xfId="1" applyFont="1" applyFill="1" applyBorder="1" applyAlignment="1">
      <alignment horizontal="center" vertical="center"/>
    </xf>
    <xf numFmtId="0" fontId="9" fillId="6" borderId="39" xfId="1" applyFont="1" applyFill="1" applyBorder="1" applyAlignment="1">
      <alignment horizontal="center" vertical="center"/>
    </xf>
    <xf numFmtId="178" fontId="9" fillId="6" borderId="40" xfId="1" applyNumberFormat="1" applyFont="1" applyFill="1" applyBorder="1" applyAlignment="1">
      <alignment horizontal="center" vertical="center"/>
    </xf>
    <xf numFmtId="3" fontId="9" fillId="6" borderId="40" xfId="1" applyNumberFormat="1" applyFont="1" applyFill="1" applyBorder="1" applyAlignment="1">
      <alignment horizontal="center" vertical="center"/>
    </xf>
    <xf numFmtId="177" fontId="9" fillId="6" borderId="40" xfId="1" applyNumberFormat="1" applyFont="1" applyFill="1" applyBorder="1" applyAlignment="1">
      <alignment horizontal="center" vertical="center"/>
    </xf>
    <xf numFmtId="0" fontId="9" fillId="6" borderId="40" xfId="1" applyFont="1" applyFill="1" applyBorder="1" applyAlignment="1">
      <alignment horizontal="center" vertical="center"/>
    </xf>
    <xf numFmtId="0" fontId="9" fillId="6" borderId="41" xfId="1" applyFont="1" applyFill="1" applyBorder="1" applyAlignment="1">
      <alignment horizontal="center" vertical="center"/>
    </xf>
    <xf numFmtId="0" fontId="1" fillId="0" borderId="34" xfId="1" applyFont="1" applyBorder="1" applyAlignment="1">
      <alignment vertical="center"/>
    </xf>
    <xf numFmtId="0" fontId="1" fillId="0" borderId="38" xfId="1" applyFont="1" applyBorder="1" applyAlignment="1">
      <alignment vertical="center"/>
    </xf>
    <xf numFmtId="0" fontId="17" fillId="0" borderId="0" xfId="0" applyFont="1"/>
    <xf numFmtId="0" fontId="17" fillId="0" borderId="14" xfId="0" applyFont="1" applyBorder="1"/>
    <xf numFmtId="0" fontId="17" fillId="0" borderId="49" xfId="0" applyFont="1" applyBorder="1"/>
    <xf numFmtId="0" fontId="1" fillId="0" borderId="44" xfId="1" applyFont="1" applyBorder="1" applyAlignment="1">
      <alignment vertical="center"/>
    </xf>
    <xf numFmtId="0" fontId="1" fillId="0" borderId="36" xfId="1" applyFont="1" applyBorder="1" applyAlignment="1">
      <alignment vertical="center"/>
    </xf>
    <xf numFmtId="0" fontId="1" fillId="4" borderId="1" xfId="1" applyFont="1" applyFill="1" applyBorder="1" applyAlignment="1">
      <alignment horizontal="left" vertical="center"/>
    </xf>
    <xf numFmtId="178" fontId="1" fillId="4" borderId="1" xfId="1" applyNumberFormat="1" applyFont="1" applyFill="1" applyBorder="1" applyAlignment="1">
      <alignment horizontal="center" vertical="center"/>
    </xf>
    <xf numFmtId="3" fontId="1" fillId="4" borderId="1" xfId="1" applyNumberFormat="1" applyFont="1" applyFill="1" applyBorder="1" applyAlignment="1">
      <alignment horizontal="center" vertical="center"/>
    </xf>
    <xf numFmtId="178" fontId="1" fillId="6" borderId="1" xfId="1" applyNumberFormat="1" applyFont="1" applyFill="1" applyBorder="1" applyAlignment="1">
      <alignment horizontal="center" vertical="center"/>
    </xf>
    <xf numFmtId="3" fontId="1" fillId="6" borderId="1" xfId="1" applyNumberFormat="1" applyFont="1" applyFill="1" applyBorder="1" applyAlignment="1">
      <alignment horizontal="center" vertical="center"/>
    </xf>
    <xf numFmtId="177" fontId="1" fillId="6" borderId="1" xfId="1" applyNumberFormat="1" applyFont="1" applyFill="1" applyBorder="1" applyAlignment="1">
      <alignment horizontal="center" vertical="center"/>
    </xf>
    <xf numFmtId="0" fontId="1" fillId="6" borderId="1" xfId="1" applyFont="1" applyFill="1" applyBorder="1" applyAlignment="1">
      <alignment horizontal="center" vertical="center"/>
    </xf>
    <xf numFmtId="0" fontId="1" fillId="6" borderId="24" xfId="1" applyFont="1" applyFill="1" applyBorder="1" applyAlignment="1">
      <alignment horizontal="center" vertical="center"/>
    </xf>
    <xf numFmtId="0" fontId="1" fillId="4" borderId="40" xfId="1" applyFont="1" applyFill="1" applyBorder="1" applyAlignment="1">
      <alignment horizontal="left" vertical="center"/>
    </xf>
    <xf numFmtId="178" fontId="1" fillId="4" borderId="40" xfId="1" applyNumberFormat="1" applyFont="1" applyFill="1" applyBorder="1" applyAlignment="1">
      <alignment horizontal="center" vertical="center"/>
    </xf>
    <xf numFmtId="3" fontId="1" fillId="4" borderId="40" xfId="1" applyNumberFormat="1" applyFont="1" applyFill="1" applyBorder="1" applyAlignment="1">
      <alignment horizontal="center" vertical="center"/>
    </xf>
    <xf numFmtId="0" fontId="19" fillId="0" borderId="36" xfId="1" applyFont="1" applyBorder="1" applyAlignment="1">
      <alignment vertical="center"/>
    </xf>
    <xf numFmtId="0" fontId="19" fillId="0" borderId="33" xfId="1" applyFont="1" applyBorder="1" applyAlignment="1">
      <alignment vertical="center"/>
    </xf>
    <xf numFmtId="0" fontId="19" fillId="0" borderId="32" xfId="1" applyFont="1" applyBorder="1" applyAlignment="1">
      <alignment vertical="center"/>
    </xf>
    <xf numFmtId="0" fontId="17" fillId="0" borderId="51" xfId="0" applyFont="1" applyBorder="1"/>
    <xf numFmtId="0" fontId="1" fillId="0" borderId="14" xfId="1" applyFont="1" applyBorder="1" applyAlignment="1">
      <alignment horizontal="center" vertical="center"/>
    </xf>
    <xf numFmtId="0" fontId="1" fillId="5" borderId="21" xfId="1" applyFont="1" applyFill="1" applyBorder="1" applyAlignment="1">
      <alignment horizontal="center" vertical="center" wrapText="1"/>
    </xf>
    <xf numFmtId="0" fontId="1" fillId="5" borderId="14" xfId="1" applyFont="1" applyFill="1" applyBorder="1" applyAlignment="1">
      <alignment horizontal="center" vertical="center" wrapText="1"/>
    </xf>
    <xf numFmtId="0" fontId="10" fillId="5" borderId="21" xfId="1" applyFont="1" applyFill="1" applyBorder="1" applyAlignment="1">
      <alignment horizontal="center" vertical="center" wrapText="1"/>
    </xf>
    <xf numFmtId="0" fontId="10" fillId="5" borderId="14" xfId="1" applyFont="1" applyFill="1" applyBorder="1" applyAlignment="1">
      <alignment horizontal="center" vertical="center" wrapText="1"/>
    </xf>
    <xf numFmtId="0" fontId="12" fillId="0" borderId="35" xfId="1" applyFont="1" applyBorder="1" applyAlignment="1">
      <alignment horizontal="center" vertical="center"/>
    </xf>
    <xf numFmtId="0" fontId="12" fillId="0" borderId="36" xfId="1" applyFont="1" applyBorder="1" applyAlignment="1">
      <alignment horizontal="center" vertical="center"/>
    </xf>
    <xf numFmtId="0" fontId="12" fillId="0" borderId="30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33" xfId="1" applyFont="1" applyBorder="1" applyAlignment="1">
      <alignment horizontal="center" vertical="center"/>
    </xf>
    <xf numFmtId="0" fontId="12" fillId="0" borderId="32" xfId="1" applyFont="1" applyBorder="1" applyAlignment="1">
      <alignment horizontal="center" vertical="center"/>
    </xf>
    <xf numFmtId="0" fontId="5" fillId="0" borderId="47" xfId="1" applyFont="1" applyBorder="1" applyAlignment="1">
      <alignment horizontal="left" vertical="center"/>
    </xf>
    <xf numFmtId="0" fontId="5" fillId="0" borderId="48" xfId="1" applyFont="1" applyBorder="1" applyAlignment="1">
      <alignment horizontal="left" vertical="center"/>
    </xf>
    <xf numFmtId="0" fontId="5" fillId="0" borderId="36" xfId="1" applyFont="1" applyBorder="1" applyAlignment="1">
      <alignment horizontal="right" vertical="center"/>
    </xf>
    <xf numFmtId="0" fontId="5" fillId="0" borderId="52" xfId="1" applyFont="1" applyBorder="1" applyAlignment="1">
      <alignment horizontal="right" vertical="center"/>
    </xf>
    <xf numFmtId="0" fontId="1" fillId="0" borderId="35" xfId="1" applyFont="1" applyBorder="1" applyAlignment="1">
      <alignment horizontal="center" vertical="center"/>
    </xf>
    <xf numFmtId="0" fontId="1" fillId="0" borderId="36" xfId="1" applyFont="1" applyBorder="1" applyAlignment="1">
      <alignment horizontal="center" vertical="center"/>
    </xf>
    <xf numFmtId="0" fontId="1" fillId="0" borderId="30" xfId="1" applyFont="1" applyBorder="1" applyAlignment="1">
      <alignment horizontal="center" vertical="center"/>
    </xf>
    <xf numFmtId="0" fontId="12" fillId="0" borderId="15" xfId="1" applyFont="1" applyBorder="1" applyAlignment="1">
      <alignment horizontal="left" vertical="center"/>
    </xf>
    <xf numFmtId="0" fontId="12" fillId="0" borderId="14" xfId="1" applyFont="1" applyBorder="1" applyAlignment="1">
      <alignment horizontal="left" vertical="center"/>
    </xf>
    <xf numFmtId="0" fontId="10" fillId="0" borderId="36" xfId="1" applyFont="1" applyBorder="1" applyAlignment="1">
      <alignment horizontal="left" vertical="center"/>
    </xf>
    <xf numFmtId="0" fontId="10" fillId="0" borderId="37" xfId="1" applyFont="1" applyBorder="1" applyAlignment="1">
      <alignment horizontal="left" vertical="center"/>
    </xf>
    <xf numFmtId="0" fontId="10" fillId="0" borderId="32" xfId="1" applyFont="1" applyBorder="1" applyAlignment="1">
      <alignment horizontal="left" vertical="center"/>
    </xf>
    <xf numFmtId="0" fontId="10" fillId="0" borderId="31" xfId="1" applyFont="1" applyBorder="1" applyAlignment="1">
      <alignment horizontal="left" vertical="center"/>
    </xf>
    <xf numFmtId="0" fontId="19" fillId="0" borderId="35" xfId="1" applyFont="1" applyBorder="1" applyAlignment="1">
      <alignment horizontal="center" vertical="center"/>
    </xf>
    <xf numFmtId="0" fontId="19" fillId="0" borderId="36" xfId="1" applyFont="1" applyBorder="1" applyAlignment="1">
      <alignment horizontal="center" vertical="center"/>
    </xf>
    <xf numFmtId="0" fontId="19" fillId="0" borderId="33" xfId="1" applyFont="1" applyBorder="1" applyAlignment="1">
      <alignment horizontal="center" vertical="center"/>
    </xf>
    <xf numFmtId="0" fontId="19" fillId="0" borderId="32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left" vertical="center"/>
    </xf>
    <xf numFmtId="0" fontId="6" fillId="0" borderId="14" xfId="1" applyFont="1" applyBorder="1" applyAlignment="1">
      <alignment horizontal="left" vertical="center"/>
    </xf>
    <xf numFmtId="177" fontId="18" fillId="6" borderId="57" xfId="1" applyNumberFormat="1" applyFont="1" applyFill="1" applyBorder="1" applyAlignment="1">
      <alignment horizontal="center" vertical="center"/>
    </xf>
    <xf numFmtId="0" fontId="18" fillId="6" borderId="46" xfId="1" applyFont="1" applyFill="1" applyBorder="1" applyAlignment="1">
      <alignment horizontal="center" vertical="center"/>
    </xf>
    <xf numFmtId="0" fontId="18" fillId="6" borderId="55" xfId="1" applyFont="1" applyFill="1" applyBorder="1" applyAlignment="1">
      <alignment horizontal="center" vertical="center"/>
    </xf>
    <xf numFmtId="0" fontId="5" fillId="6" borderId="56" xfId="1" applyFont="1" applyFill="1" applyBorder="1" applyAlignment="1">
      <alignment horizontal="center" vertical="center"/>
    </xf>
    <xf numFmtId="0" fontId="5" fillId="6" borderId="53" xfId="1" applyFont="1" applyFill="1" applyBorder="1" applyAlignment="1">
      <alignment horizontal="center" vertical="center"/>
    </xf>
    <xf numFmtId="0" fontId="5" fillId="6" borderId="54" xfId="1" applyFont="1" applyFill="1" applyBorder="1" applyAlignment="1">
      <alignment horizontal="center" vertical="center"/>
    </xf>
    <xf numFmtId="0" fontId="5" fillId="0" borderId="36" xfId="1" applyFont="1" applyBorder="1" applyAlignment="1">
      <alignment horizontal="left" vertical="center"/>
    </xf>
    <xf numFmtId="0" fontId="12" fillId="0" borderId="42" xfId="1" applyFont="1" applyBorder="1" applyAlignment="1">
      <alignment horizontal="left" vertical="center"/>
    </xf>
    <xf numFmtId="0" fontId="12" fillId="0" borderId="43" xfId="1" applyFont="1" applyBorder="1" applyAlignment="1">
      <alignment horizontal="left" vertical="center"/>
    </xf>
    <xf numFmtId="0" fontId="12" fillId="0" borderId="35" xfId="1" applyFont="1" applyBorder="1" applyAlignment="1">
      <alignment horizontal="left" vertical="center"/>
    </xf>
    <xf numFmtId="0" fontId="12" fillId="0" borderId="36" xfId="1" applyFont="1" applyBorder="1" applyAlignment="1">
      <alignment horizontal="left" vertical="center"/>
    </xf>
    <xf numFmtId="3" fontId="18" fillId="6" borderId="60" xfId="1" applyNumberFormat="1" applyFont="1" applyFill="1" applyBorder="1" applyAlignment="1">
      <alignment horizontal="center" vertical="center"/>
    </xf>
    <xf numFmtId="0" fontId="18" fillId="6" borderId="1" xfId="1" applyFont="1" applyFill="1" applyBorder="1" applyAlignment="1">
      <alignment horizontal="center" vertical="center"/>
    </xf>
    <xf numFmtId="0" fontId="18" fillId="6" borderId="58" xfId="1" applyFont="1" applyFill="1" applyBorder="1" applyAlignment="1">
      <alignment horizontal="center" vertical="center"/>
    </xf>
    <xf numFmtId="0" fontId="5" fillId="6" borderId="61" xfId="1" applyFont="1" applyFill="1" applyBorder="1" applyAlignment="1">
      <alignment horizontal="center" vertical="center"/>
    </xf>
    <xf numFmtId="0" fontId="5" fillId="6" borderId="8" xfId="1" applyFont="1" applyFill="1" applyBorder="1" applyAlignment="1">
      <alignment horizontal="center" vertical="center"/>
    </xf>
    <xf numFmtId="0" fontId="5" fillId="6" borderId="59" xfId="1" applyFont="1" applyFill="1" applyBorder="1" applyAlignment="1">
      <alignment horizontal="center" vertical="center"/>
    </xf>
    <xf numFmtId="0" fontId="3" fillId="5" borderId="28" xfId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5" borderId="20" xfId="1" applyFont="1" applyFill="1" applyBorder="1" applyAlignment="1">
      <alignment horizontal="center" vertical="center"/>
    </xf>
    <xf numFmtId="176" fontId="18" fillId="6" borderId="5" xfId="1" applyNumberFormat="1" applyFont="1" applyFill="1" applyBorder="1" applyAlignment="1">
      <alignment horizontal="center" vertical="center"/>
    </xf>
    <xf numFmtId="0" fontId="18" fillId="6" borderId="24" xfId="1" applyFont="1" applyFill="1" applyBorder="1" applyAlignment="1">
      <alignment horizontal="center" vertical="center"/>
    </xf>
    <xf numFmtId="0" fontId="5" fillId="6" borderId="7" xfId="1" applyFont="1" applyFill="1" applyBorder="1" applyAlignment="1">
      <alignment horizontal="center" vertical="center"/>
    </xf>
    <xf numFmtId="0" fontId="3" fillId="5" borderId="22" xfId="1" applyFont="1" applyFill="1" applyBorder="1" applyAlignment="1">
      <alignment horizontal="center" vertical="center"/>
    </xf>
    <xf numFmtId="3" fontId="18" fillId="6" borderId="62" xfId="1" applyNumberFormat="1" applyFont="1" applyFill="1" applyBorder="1" applyAlignment="1">
      <alignment horizontal="center" vertical="center"/>
    </xf>
    <xf numFmtId="0" fontId="4" fillId="3" borderId="28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1" fontId="11" fillId="4" borderId="25" xfId="1" applyNumberFormat="1" applyFont="1" applyFill="1" applyBorder="1" applyAlignment="1">
      <alignment horizontal="center" vertical="center"/>
    </xf>
    <xf numFmtId="0" fontId="11" fillId="4" borderId="1" xfId="1" applyFont="1" applyFill="1" applyBorder="1" applyAlignment="1">
      <alignment horizontal="center" vertical="center"/>
    </xf>
    <xf numFmtId="0" fontId="11" fillId="4" borderId="6" xfId="1" applyFont="1" applyFill="1" applyBorder="1" applyAlignment="1">
      <alignment horizontal="center" vertical="center"/>
    </xf>
    <xf numFmtId="176" fontId="18" fillId="6" borderId="60" xfId="1" applyNumberFormat="1" applyFont="1" applyFill="1" applyBorder="1" applyAlignment="1">
      <alignment horizontal="center" vertical="center"/>
    </xf>
    <xf numFmtId="0" fontId="5" fillId="5" borderId="27" xfId="1" applyFont="1" applyFill="1" applyBorder="1" applyAlignment="1">
      <alignment horizontal="center" vertical="center"/>
    </xf>
    <xf numFmtId="0" fontId="5" fillId="5" borderId="8" xfId="1" applyFont="1" applyFill="1" applyBorder="1" applyAlignment="1">
      <alignment horizontal="center" vertical="center"/>
    </xf>
    <xf numFmtId="0" fontId="5" fillId="5" borderId="9" xfId="1" applyFont="1" applyFill="1" applyBorder="1" applyAlignment="1">
      <alignment horizontal="center" vertical="center"/>
    </xf>
    <xf numFmtId="0" fontId="21" fillId="0" borderId="33" xfId="1" applyFont="1" applyBorder="1" applyAlignment="1">
      <alignment horizontal="center" vertical="center"/>
    </xf>
    <xf numFmtId="0" fontId="21" fillId="0" borderId="32" xfId="1" applyFont="1" applyBorder="1" applyAlignment="1">
      <alignment horizontal="center" vertical="center"/>
    </xf>
    <xf numFmtId="0" fontId="20" fillId="0" borderId="32" xfId="1" applyFont="1" applyBorder="1" applyAlignment="1">
      <alignment horizontal="left" vertical="center"/>
    </xf>
    <xf numFmtId="0" fontId="20" fillId="0" borderId="31" xfId="1" applyFont="1" applyBorder="1" applyAlignment="1">
      <alignment horizontal="left" vertical="center"/>
    </xf>
    <xf numFmtId="0" fontId="3" fillId="5" borderId="2" xfId="1" applyFont="1" applyFill="1" applyBorder="1" applyAlignment="1">
      <alignment horizontal="center" vertical="center"/>
    </xf>
    <xf numFmtId="0" fontId="3" fillId="5" borderId="23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12" fillId="0" borderId="17" xfId="1" applyFont="1" applyBorder="1" applyAlignment="1">
      <alignment horizontal="left" vertical="center"/>
    </xf>
    <xf numFmtId="0" fontId="12" fillId="0" borderId="16" xfId="1" applyFont="1" applyBorder="1" applyAlignment="1">
      <alignment horizontal="left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23" xfId="1" applyFont="1" applyFill="1" applyBorder="1" applyAlignment="1">
      <alignment horizontal="center" vertical="center"/>
    </xf>
    <xf numFmtId="3" fontId="11" fillId="4" borderId="5" xfId="1" applyNumberFormat="1" applyFont="1" applyFill="1" applyBorder="1" applyAlignment="1">
      <alignment horizontal="center" vertical="center"/>
    </xf>
    <xf numFmtId="0" fontId="11" fillId="4" borderId="24" xfId="1" applyFont="1" applyFill="1" applyBorder="1" applyAlignment="1">
      <alignment horizontal="center" vertical="center"/>
    </xf>
    <xf numFmtId="0" fontId="5" fillId="5" borderId="7" xfId="1" applyFont="1" applyFill="1" applyBorder="1" applyAlignment="1">
      <alignment horizontal="center" vertical="center"/>
    </xf>
    <xf numFmtId="0" fontId="5" fillId="5" borderId="26" xfId="1" applyFont="1" applyFill="1" applyBorder="1" applyAlignment="1">
      <alignment horizontal="center" vertical="center"/>
    </xf>
    <xf numFmtId="0" fontId="4" fillId="3" borderId="22" xfId="1" applyFont="1" applyFill="1" applyBorder="1" applyAlignment="1">
      <alignment horizontal="center" vertical="center"/>
    </xf>
    <xf numFmtId="0" fontId="4" fillId="3" borderId="20" xfId="1" applyFont="1" applyFill="1" applyBorder="1" applyAlignment="1">
      <alignment horizontal="center" vertical="center"/>
    </xf>
    <xf numFmtId="3" fontId="11" fillId="4" borderId="25" xfId="1" applyNumberFormat="1" applyFont="1" applyFill="1" applyBorder="1" applyAlignment="1">
      <alignment horizontal="center" vertical="center"/>
    </xf>
    <xf numFmtId="0" fontId="6" fillId="6" borderId="10" xfId="1" applyFont="1" applyFill="1" applyBorder="1" applyAlignment="1">
      <alignment horizontal="left" vertical="center" wrapText="1"/>
    </xf>
    <xf numFmtId="0" fontId="10" fillId="5" borderId="75" xfId="1" applyFont="1" applyFill="1" applyBorder="1" applyAlignment="1">
      <alignment horizontal="center" vertical="center" wrapText="1"/>
    </xf>
    <xf numFmtId="0" fontId="10" fillId="5" borderId="15" xfId="1" applyFont="1" applyFill="1" applyBorder="1" applyAlignment="1">
      <alignment horizontal="center" vertical="center" wrapText="1"/>
    </xf>
    <xf numFmtId="0" fontId="10" fillId="5" borderId="76" xfId="1" applyFont="1" applyFill="1" applyBorder="1" applyAlignment="1">
      <alignment horizontal="center" vertical="center" wrapText="1"/>
    </xf>
    <xf numFmtId="0" fontId="10" fillId="5" borderId="77" xfId="1" applyFont="1" applyFill="1" applyBorder="1" applyAlignment="1">
      <alignment horizontal="center" vertical="center" wrapText="1"/>
    </xf>
    <xf numFmtId="0" fontId="10" fillId="5" borderId="78" xfId="1" applyFont="1" applyFill="1" applyBorder="1" applyAlignment="1">
      <alignment horizontal="center" vertical="center" wrapText="1"/>
    </xf>
    <xf numFmtId="0" fontId="10" fillId="5" borderId="79" xfId="1" applyFont="1" applyFill="1" applyBorder="1" applyAlignment="1">
      <alignment horizontal="center" vertical="center" wrapText="1"/>
    </xf>
    <xf numFmtId="0" fontId="1" fillId="5" borderId="69" xfId="1" applyFont="1" applyFill="1" applyBorder="1" applyAlignment="1">
      <alignment horizontal="center" vertical="center" wrapText="1"/>
    </xf>
    <xf numFmtId="0" fontId="1" fillId="5" borderId="70" xfId="1" applyFont="1" applyFill="1" applyBorder="1" applyAlignment="1">
      <alignment horizontal="center" vertical="center" wrapText="1"/>
    </xf>
    <xf numFmtId="0" fontId="1" fillId="5" borderId="71" xfId="1" applyFont="1" applyFill="1" applyBorder="1" applyAlignment="1">
      <alignment horizontal="center" vertical="center" wrapText="1"/>
    </xf>
    <xf numFmtId="0" fontId="1" fillId="5" borderId="72" xfId="1" applyFont="1" applyFill="1" applyBorder="1" applyAlignment="1">
      <alignment horizontal="center" vertical="center" wrapText="1"/>
    </xf>
    <xf numFmtId="0" fontId="1" fillId="5" borderId="73" xfId="1" applyFont="1" applyFill="1" applyBorder="1" applyAlignment="1">
      <alignment horizontal="center" vertical="center" wrapText="1"/>
    </xf>
    <xf numFmtId="0" fontId="1" fillId="5" borderId="67" xfId="1" applyFont="1" applyFill="1" applyBorder="1" applyAlignment="1">
      <alignment horizontal="center" vertical="center" wrapText="1"/>
    </xf>
    <xf numFmtId="0" fontId="1" fillId="5" borderId="74" xfId="1" applyFont="1" applyFill="1" applyBorder="1" applyAlignment="1">
      <alignment horizontal="center" vertical="center" wrapText="1"/>
    </xf>
    <xf numFmtId="0" fontId="9" fillId="5" borderId="10" xfId="1" applyFont="1" applyFill="1" applyBorder="1" applyAlignment="1">
      <alignment horizontal="left" vertical="center"/>
    </xf>
    <xf numFmtId="0" fontId="9" fillId="6" borderId="10" xfId="1" applyFont="1" applyFill="1" applyBorder="1" applyAlignment="1">
      <alignment horizontal="left" vertical="center"/>
    </xf>
    <xf numFmtId="0" fontId="12" fillId="0" borderId="11" xfId="1" applyFont="1" applyBorder="1" applyAlignment="1">
      <alignment vertical="center"/>
    </xf>
    <xf numFmtId="0" fontId="12" fillId="0" borderId="12" xfId="1" applyFont="1" applyBorder="1" applyAlignment="1">
      <alignment vertical="center"/>
    </xf>
    <xf numFmtId="0" fontId="12" fillId="0" borderId="13" xfId="1" applyFont="1" applyBorder="1" applyAlignment="1">
      <alignment vertical="center"/>
    </xf>
    <xf numFmtId="0" fontId="7" fillId="5" borderId="7" xfId="1" applyFont="1" applyFill="1" applyBorder="1" applyAlignment="1">
      <alignment horizontal="left" vertical="center" wrapText="1"/>
    </xf>
    <xf numFmtId="0" fontId="7" fillId="5" borderId="8" xfId="1" applyFont="1" applyFill="1" applyBorder="1" applyAlignment="1">
      <alignment horizontal="left" vertical="center" wrapText="1"/>
    </xf>
    <xf numFmtId="0" fontId="9" fillId="5" borderId="8" xfId="1" applyFont="1" applyFill="1" applyBorder="1" applyAlignment="1">
      <alignment horizontal="left" vertical="center" wrapText="1"/>
    </xf>
    <xf numFmtId="0" fontId="9" fillId="5" borderId="9" xfId="1" applyFont="1" applyFill="1" applyBorder="1" applyAlignment="1">
      <alignment horizontal="left" vertical="center" wrapText="1"/>
    </xf>
    <xf numFmtId="0" fontId="7" fillId="6" borderId="5" xfId="1" applyFont="1" applyFill="1" applyBorder="1" applyAlignment="1">
      <alignment horizontal="left" vertical="center" wrapText="1"/>
    </xf>
    <xf numFmtId="0" fontId="7" fillId="6" borderId="1" xfId="1" applyFont="1" applyFill="1" applyBorder="1" applyAlignment="1">
      <alignment horizontal="left" vertical="center" wrapText="1"/>
    </xf>
    <xf numFmtId="0" fontId="9" fillId="6" borderId="1" xfId="1" applyFont="1" applyFill="1" applyBorder="1" applyAlignment="1">
      <alignment horizontal="left" vertical="center" wrapText="1"/>
    </xf>
    <xf numFmtId="0" fontId="9" fillId="6" borderId="6" xfId="1" applyFont="1" applyFill="1" applyBorder="1" applyAlignment="1">
      <alignment horizontal="left" vertical="center" wrapText="1"/>
    </xf>
    <xf numFmtId="0" fontId="7" fillId="5" borderId="5" xfId="1" applyFont="1" applyFill="1" applyBorder="1" applyAlignment="1">
      <alignment horizontal="left" vertical="center" wrapText="1"/>
    </xf>
    <xf numFmtId="0" fontId="7" fillId="5" borderId="1" xfId="1" applyFont="1" applyFill="1" applyBorder="1" applyAlignment="1">
      <alignment horizontal="left" vertical="center" wrapText="1"/>
    </xf>
    <xf numFmtId="0" fontId="9" fillId="5" borderId="1" xfId="1" applyFont="1" applyFill="1" applyBorder="1" applyAlignment="1">
      <alignment horizontal="left" vertical="center" wrapText="1"/>
    </xf>
    <xf numFmtId="0" fontId="9" fillId="5" borderId="6" xfId="1" applyFont="1" applyFill="1" applyBorder="1" applyAlignment="1">
      <alignment horizontal="left" vertical="center" wrapText="1"/>
    </xf>
    <xf numFmtId="0" fontId="7" fillId="5" borderId="2" xfId="1" applyFont="1" applyFill="1" applyBorder="1" applyAlignment="1">
      <alignment horizontal="left" vertical="center" wrapText="1"/>
    </xf>
    <xf numFmtId="0" fontId="7" fillId="5" borderId="3" xfId="1" applyFont="1" applyFill="1" applyBorder="1" applyAlignment="1">
      <alignment horizontal="left" vertical="center" wrapText="1"/>
    </xf>
    <xf numFmtId="0" fontId="9" fillId="5" borderId="3" xfId="1" applyFont="1" applyFill="1" applyBorder="1" applyAlignment="1">
      <alignment horizontal="left" vertical="center" wrapText="1"/>
    </xf>
    <xf numFmtId="0" fontId="9" fillId="5" borderId="4" xfId="1" applyFont="1" applyFill="1" applyBorder="1" applyAlignment="1">
      <alignment horizontal="left" vertical="center" wrapText="1"/>
    </xf>
    <xf numFmtId="0" fontId="13" fillId="2" borderId="2" xfId="1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center" vertical="center"/>
    </xf>
    <xf numFmtId="0" fontId="9" fillId="5" borderId="5" xfId="1" applyFont="1" applyFill="1" applyBorder="1" applyAlignment="1">
      <alignment horizontal="left" vertical="top" wrapText="1"/>
    </xf>
    <xf numFmtId="0" fontId="9" fillId="5" borderId="1" xfId="1" applyFont="1" applyFill="1" applyBorder="1" applyAlignment="1">
      <alignment horizontal="left" vertical="top" wrapText="1"/>
    </xf>
    <xf numFmtId="0" fontId="9" fillId="5" borderId="6" xfId="1" applyFont="1" applyFill="1" applyBorder="1" applyAlignment="1">
      <alignment horizontal="left" vertical="top" wrapText="1"/>
    </xf>
    <xf numFmtId="0" fontId="9" fillId="5" borderId="7" xfId="1" applyFont="1" applyFill="1" applyBorder="1" applyAlignment="1">
      <alignment horizontal="left" vertical="top" wrapText="1"/>
    </xf>
    <xf numFmtId="0" fontId="9" fillId="5" borderId="8" xfId="1" applyFont="1" applyFill="1" applyBorder="1" applyAlignment="1">
      <alignment horizontal="left" vertical="top" wrapText="1"/>
    </xf>
    <xf numFmtId="0" fontId="9" fillId="5" borderId="9" xfId="1" applyFont="1" applyFill="1" applyBorder="1" applyAlignment="1">
      <alignment horizontal="left" vertical="top" wrapText="1"/>
    </xf>
    <xf numFmtId="0" fontId="2" fillId="0" borderId="0" xfId="1" applyFont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11" fillId="0" borderId="0" xfId="1" applyFont="1" applyAlignment="1">
      <alignment horizontal="right" vertical="center"/>
    </xf>
    <xf numFmtId="0" fontId="23" fillId="7" borderId="50" xfId="2" applyFont="1" applyFill="1" applyBorder="1" applyAlignment="1">
      <alignment horizontal="center" vertical="center"/>
    </xf>
    <xf numFmtId="0" fontId="23" fillId="7" borderId="14" xfId="2" applyFont="1" applyFill="1" applyBorder="1" applyAlignment="1">
      <alignment horizontal="center" vertical="center"/>
    </xf>
    <xf numFmtId="0" fontId="23" fillId="7" borderId="63" xfId="2" applyFont="1" applyFill="1" applyBorder="1" applyAlignment="1">
      <alignment horizontal="center" vertical="center"/>
    </xf>
    <xf numFmtId="0" fontId="23" fillId="7" borderId="64" xfId="2" applyFont="1" applyFill="1" applyBorder="1" applyAlignment="1">
      <alignment horizontal="center" vertical="center"/>
    </xf>
    <xf numFmtId="0" fontId="23" fillId="7" borderId="65" xfId="2" applyFont="1" applyFill="1" applyBorder="1" applyAlignment="1">
      <alignment horizontal="center" vertical="center"/>
    </xf>
    <xf numFmtId="0" fontId="23" fillId="7" borderId="66" xfId="2" applyFont="1" applyFill="1" applyBorder="1" applyAlignment="1">
      <alignment horizontal="center" vertical="center"/>
    </xf>
    <xf numFmtId="0" fontId="23" fillId="7" borderId="67" xfId="2" applyFont="1" applyFill="1" applyBorder="1" applyAlignment="1">
      <alignment horizontal="center" vertical="center"/>
    </xf>
    <xf numFmtId="0" fontId="23" fillId="7" borderId="68" xfId="2" applyFont="1" applyFill="1" applyBorder="1" applyAlignment="1">
      <alignment horizontal="center" vertical="center"/>
    </xf>
  </cellXfs>
  <cellStyles count="3">
    <cellStyle name="Normal" xfId="1" xr:uid="{00000000-0005-0000-0000-000000000000}"/>
    <cellStyle name="ハイパーリンク" xfId="2" builtinId="8"/>
    <cellStyle name="標準" xfId="0" builtinId="0"/>
  </cellStyles>
  <dxfs count="9">
    <dxf>
      <font>
        <b/>
        <color rgb="FFC62828"/>
      </font>
      <fill>
        <patternFill>
          <bgColor rgb="FFFBE9E7"/>
        </patternFill>
      </fill>
    </dxf>
    <dxf>
      <font>
        <b/>
        <color rgb="FF0B5F59"/>
      </font>
      <fill>
        <patternFill>
          <bgColor rgb="FFE6F4F1"/>
        </patternFill>
      </fill>
    </dxf>
    <dxf>
      <font>
        <b/>
        <color rgb="FFC62828"/>
      </font>
      <fill>
        <patternFill>
          <bgColor rgb="FFFBE9E7"/>
        </patternFill>
      </fill>
    </dxf>
    <dxf>
      <font>
        <b/>
        <color rgb="FF1D4E89"/>
      </font>
      <fill>
        <patternFill>
          <bgColor rgb="FFE8F0FA"/>
        </patternFill>
      </fill>
    </dxf>
    <dxf>
      <font>
        <b/>
        <color rgb="FFB75D00"/>
      </font>
      <fill>
        <patternFill>
          <bgColor rgb="FFFFF0DD"/>
        </patternFill>
      </fill>
    </dxf>
    <dxf>
      <font>
        <b/>
        <color rgb="FFC62828"/>
      </font>
      <fill>
        <patternFill>
          <bgColor rgb="FFFBE9E7"/>
        </patternFill>
      </fill>
    </dxf>
    <dxf>
      <font>
        <b/>
        <color rgb="FF1D4E89"/>
      </font>
      <fill>
        <patternFill>
          <bgColor rgb="FFE8F0FA"/>
        </patternFill>
      </fill>
    </dxf>
    <dxf>
      <font>
        <b/>
        <color rgb="FFB75D00"/>
      </font>
      <fill>
        <patternFill>
          <bgColor rgb="FFFFF0DD"/>
        </patternFill>
      </fill>
    </dxf>
    <dxf>
      <font>
        <b/>
        <color rgb="FFC62828"/>
      </font>
      <fill>
        <patternFill>
          <bgColor rgb="FFFBE9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年間削減時間</c:v>
          </c:tx>
          <c:spPr>
            <a:solidFill>
              <a:srgbClr val="0F766E"/>
            </a:solidFill>
            <a:ln w="9525">
              <a:solidFill>
                <a:srgbClr val="0B5F59"/>
              </a:solidFill>
              <a:prstDash val="solid"/>
            </a:ln>
          </c:spPr>
          <c:invertIfNegative val="1"/>
          <c:cat>
            <c:strRef>
              <c:f>シミュレーター!$G$41:$G$45</c:f>
              <c:strCache>
                <c:ptCount val="5"/>
                <c:pt idx="0">
                  <c:v>請求データの照合</c:v>
                </c:pt>
                <c:pt idx="1">
                  <c:v>会議議事録の整理</c:v>
                </c:pt>
                <c:pt idx="2">
                  <c:v>定例報告メール作成</c:v>
                </c:pt>
                <c:pt idx="3">
                  <c:v>問い合わせ内容の転記</c:v>
                </c:pt>
                <c:pt idx="4">
                  <c:v>売上データ集計</c:v>
                </c:pt>
              </c:strCache>
            </c:strRef>
          </c:cat>
          <c:val>
            <c:numRef>
              <c:f>シミュレーター!$H$41:$H$45</c:f>
              <c:numCache>
                <c:formatCode>General</c:formatCode>
                <c:ptCount val="5"/>
                <c:pt idx="0">
                  <c:v>90</c:v>
                </c:pt>
                <c:pt idx="1">
                  <c:v>48</c:v>
                </c:pt>
                <c:pt idx="2">
                  <c:v>96</c:v>
                </c:pt>
                <c:pt idx="3">
                  <c:v>192</c:v>
                </c:pt>
                <c:pt idx="4">
                  <c:v>200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B5F59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559-43F7-A52D-A05E2051F4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baseline="0">
                <a:ea typeface="Meiryo UI" panose="020B0604030504040204" pitchFamily="50" charset="-128"/>
              </a:defRPr>
            </a:pPr>
            <a:endParaRPr lang="ja-JP"/>
          </a:p>
        </c:txPr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noFill/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mawarie.com/tools.html" TargetMode="External"/><Relationship Id="rId1" Type="http://schemas.openxmlformats.org/officeDocument/2006/relationships/chart" Target="../charts/chart1.xml"/><Relationship Id="rId4" Type="http://schemas.openxmlformats.org/officeDocument/2006/relationships/image" Target="../media/image2.sv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mawarie.com/tools.htm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156881</xdr:colOff>
      <xdr:row>38</xdr:row>
      <xdr:rowOff>280147</xdr:rowOff>
    </xdr:from>
    <xdr:to>
      <xdr:col>11</xdr:col>
      <xdr:colOff>851646</xdr:colOff>
      <xdr:row>48</xdr:row>
      <xdr:rowOff>280147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13</xdr:col>
      <xdr:colOff>0</xdr:colOff>
      <xdr:row>0</xdr:row>
      <xdr:rowOff>0</xdr:rowOff>
    </xdr:from>
    <xdr:to>
      <xdr:col>15</xdr:col>
      <xdr:colOff>716055</xdr:colOff>
      <xdr:row>0</xdr:row>
      <xdr:rowOff>367731</xdr:rowOff>
    </xdr:to>
    <xdr:pic>
      <xdr:nvPicPr>
        <xdr:cNvPr id="3" name="グラフィックス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D3F6C9-6A6C-4E44-8A93-4D2054E52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2808324" y="0"/>
          <a:ext cx="2396937" cy="3677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0</xdr:rowOff>
    </xdr:from>
    <xdr:to>
      <xdr:col>9</xdr:col>
      <xdr:colOff>1187262</xdr:colOff>
      <xdr:row>0</xdr:row>
      <xdr:rowOff>367731</xdr:rowOff>
    </xdr:to>
    <xdr:pic>
      <xdr:nvPicPr>
        <xdr:cNvPr id="3" name="グラフィックス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7DBA78-5F15-402C-9255-848063069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010525" y="0"/>
          <a:ext cx="2396937" cy="3677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mawarie.com/tool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mawarie.com/tool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tabSelected="1" zoomScale="85" zoomScaleNormal="85" workbookViewId="0">
      <pane ySplit="1" topLeftCell="A2" activePane="bottomLeft" state="frozen"/>
      <selection pane="bottomLeft" activeCell="S48" sqref="S48"/>
    </sheetView>
  </sheetViews>
  <sheetFormatPr defaultRowHeight="15.75"/>
  <cols>
    <col min="1" max="1" width="6" style="40" customWidth="1"/>
    <col min="2" max="2" width="25" style="40" customWidth="1"/>
    <col min="3" max="3" width="13" style="40" customWidth="1"/>
    <col min="4" max="4" width="11" style="40" customWidth="1"/>
    <col min="5" max="5" width="10" style="40" customWidth="1"/>
    <col min="6" max="7" width="14" style="40" customWidth="1"/>
    <col min="8" max="8" width="15" style="40" customWidth="1"/>
    <col min="9" max="9" width="16" style="40" customWidth="1"/>
    <col min="10" max="10" width="11" style="40" customWidth="1"/>
    <col min="11" max="11" width="10" style="40" customWidth="1"/>
    <col min="12" max="12" width="12" style="40" customWidth="1"/>
    <col min="13" max="16" width="11" style="40" customWidth="1"/>
    <col min="17" max="20" width="8" style="40" customWidth="1"/>
    <col min="21" max="16384" width="9" style="40"/>
  </cols>
  <sheetData>
    <row r="1" spans="1:17" ht="33.950000000000003" customHeight="1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6"/>
      <c r="N1" s="133"/>
      <c r="O1" s="134"/>
      <c r="P1" s="134"/>
    </row>
    <row r="2" spans="1:17" ht="21.95" customHeight="1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1"/>
      <c r="N2" s="84" t="s">
        <v>2</v>
      </c>
      <c r="O2" s="85"/>
      <c r="P2" s="85"/>
      <c r="Q2" s="41"/>
    </row>
    <row r="3" spans="1:17" ht="8.1" customHeight="1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3"/>
      <c r="N3" s="86"/>
      <c r="O3" s="87"/>
      <c r="P3" s="87"/>
    </row>
    <row r="4" spans="1:17" ht="24" customHeight="1">
      <c r="A4" s="140" t="s">
        <v>3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41"/>
    </row>
    <row r="5" spans="1:17" ht="24" customHeight="1">
      <c r="A5" s="142" t="s">
        <v>4</v>
      </c>
      <c r="B5" s="124"/>
      <c r="C5" s="124"/>
      <c r="D5" s="143"/>
      <c r="E5" s="148" t="s">
        <v>5</v>
      </c>
      <c r="F5" s="124"/>
      <c r="G5" s="124"/>
      <c r="H5" s="149"/>
      <c r="I5" s="123" t="s">
        <v>6</v>
      </c>
      <c r="J5" s="124"/>
      <c r="K5" s="124"/>
      <c r="L5" s="149"/>
      <c r="M5" s="123" t="s">
        <v>7</v>
      </c>
      <c r="N5" s="124"/>
      <c r="O5" s="124"/>
      <c r="P5" s="125"/>
    </row>
    <row r="6" spans="1:17" ht="33.950000000000003" customHeight="1">
      <c r="A6" s="144">
        <v>3000</v>
      </c>
      <c r="B6" s="127"/>
      <c r="C6" s="127"/>
      <c r="D6" s="145"/>
      <c r="E6" s="150">
        <v>220000</v>
      </c>
      <c r="F6" s="127"/>
      <c r="G6" s="127"/>
      <c r="H6" s="145"/>
      <c r="I6" s="150">
        <v>0</v>
      </c>
      <c r="J6" s="127"/>
      <c r="K6" s="127"/>
      <c r="L6" s="145"/>
      <c r="M6" s="126">
        <v>12</v>
      </c>
      <c r="N6" s="127"/>
      <c r="O6" s="127"/>
      <c r="P6" s="128"/>
    </row>
    <row r="7" spans="1:17" ht="20.100000000000001" customHeight="1">
      <c r="A7" s="146" t="s">
        <v>8</v>
      </c>
      <c r="B7" s="131"/>
      <c r="C7" s="131"/>
      <c r="D7" s="147"/>
      <c r="E7" s="130" t="s">
        <v>9</v>
      </c>
      <c r="F7" s="131"/>
      <c r="G7" s="131"/>
      <c r="H7" s="147"/>
      <c r="I7" s="130" t="s">
        <v>10</v>
      </c>
      <c r="J7" s="131"/>
      <c r="K7" s="131"/>
      <c r="L7" s="147"/>
      <c r="M7" s="130" t="s">
        <v>11</v>
      </c>
      <c r="N7" s="131"/>
      <c r="O7" s="131"/>
      <c r="P7" s="132"/>
    </row>
    <row r="8" spans="1:17" ht="24" customHeight="1">
      <c r="A8" s="96" t="s">
        <v>12</v>
      </c>
      <c r="B8" s="96"/>
      <c r="C8" s="96"/>
      <c r="D8" s="96"/>
      <c r="E8" s="96"/>
      <c r="F8" s="96"/>
      <c r="G8" s="96"/>
      <c r="H8" s="96"/>
      <c r="I8" s="92" t="str">
        <f>"入力済み："&amp;COUNTIF($B$17:$B$36,"&lt;&gt;")&amp;"件"</f>
        <v>入力済み：5件</v>
      </c>
      <c r="J8" s="93"/>
      <c r="K8" s="93"/>
      <c r="L8" s="93"/>
      <c r="M8" s="88" t="str">
        <f>"入力エラー："&amp;COUNTIF($L$17:$L$36,"要確認")&amp;"件"</f>
        <v>入力エラー：0件</v>
      </c>
      <c r="N8" s="89"/>
      <c r="O8" s="89"/>
      <c r="P8" s="89"/>
    </row>
    <row r="9" spans="1:17" ht="8.1" customHeight="1">
      <c r="A9" s="97"/>
      <c r="B9" s="97"/>
      <c r="C9" s="97"/>
      <c r="D9" s="97"/>
      <c r="E9" s="97"/>
      <c r="F9" s="97"/>
      <c r="G9" s="97"/>
      <c r="H9" s="97"/>
      <c r="I9" s="94"/>
      <c r="J9" s="95"/>
      <c r="K9" s="95"/>
      <c r="L9" s="95"/>
      <c r="M9" s="90"/>
      <c r="N9" s="91"/>
      <c r="O9" s="91"/>
      <c r="P9" s="91"/>
    </row>
    <row r="10" spans="1:17" ht="24" customHeight="1">
      <c r="A10" s="105" t="s">
        <v>13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41"/>
    </row>
    <row r="11" spans="1:17" ht="24" customHeight="1">
      <c r="A11" s="137" t="s">
        <v>14</v>
      </c>
      <c r="B11" s="116"/>
      <c r="C11" s="138"/>
      <c r="D11" s="121" t="s">
        <v>15</v>
      </c>
      <c r="E11" s="116"/>
      <c r="F11" s="117"/>
      <c r="G11" s="115" t="s">
        <v>16</v>
      </c>
      <c r="H11" s="116"/>
      <c r="I11" s="138"/>
      <c r="J11" s="115" t="s">
        <v>17</v>
      </c>
      <c r="K11" s="116"/>
      <c r="L11" s="117"/>
      <c r="M11" s="115" t="s">
        <v>18</v>
      </c>
      <c r="N11" s="116"/>
      <c r="O11" s="116"/>
      <c r="P11" s="139"/>
    </row>
    <row r="12" spans="1:17" ht="38.1" customHeight="1">
      <c r="A12" s="118">
        <f>SUM($H$17:$H$36)</f>
        <v>626</v>
      </c>
      <c r="B12" s="110"/>
      <c r="C12" s="119"/>
      <c r="D12" s="122">
        <f>SUM($I$17:$I$36)</f>
        <v>1743000</v>
      </c>
      <c r="E12" s="110"/>
      <c r="F12" s="111"/>
      <c r="G12" s="109">
        <f>IF($M$6&lt;=0,"",SUM($I$17:$I$36)/$M$6-$I$6)</f>
        <v>145250</v>
      </c>
      <c r="H12" s="110"/>
      <c r="I12" s="111"/>
      <c r="J12" s="129">
        <f>IF(G12&lt;=0,"回収不可",$E$6/G12)</f>
        <v>1.5146299483648882</v>
      </c>
      <c r="K12" s="110"/>
      <c r="L12" s="111"/>
      <c r="M12" s="98">
        <f>IFERROR(SUM($H$17:$H$36)/(SUMPRODUCT($C$17:$C$36,$D$17:$D$36,$E$17:$E$36)*$M$6/60),0)</f>
        <v>0.76715686274509809</v>
      </c>
      <c r="N12" s="99"/>
      <c r="O12" s="99"/>
      <c r="P12" s="100"/>
    </row>
    <row r="13" spans="1:17" ht="20.100000000000001" customHeight="1">
      <c r="A13" s="120" t="s">
        <v>19</v>
      </c>
      <c r="B13" s="113"/>
      <c r="C13" s="114"/>
      <c r="D13" s="112" t="s">
        <v>20</v>
      </c>
      <c r="E13" s="113"/>
      <c r="F13" s="114"/>
      <c r="G13" s="112" t="s">
        <v>21</v>
      </c>
      <c r="H13" s="113"/>
      <c r="I13" s="114"/>
      <c r="J13" s="112" t="s">
        <v>22</v>
      </c>
      <c r="K13" s="113"/>
      <c r="L13" s="114"/>
      <c r="M13" s="101" t="s">
        <v>23</v>
      </c>
      <c r="N13" s="102"/>
      <c r="O13" s="102"/>
      <c r="P13" s="103"/>
    </row>
    <row r="14" spans="1:17" ht="8.1" customHeight="1">
      <c r="A14" s="78" t="s">
        <v>24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</row>
    <row r="15" spans="1:17" ht="24.95" customHeight="1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41"/>
    </row>
    <row r="16" spans="1:17" ht="32.1" customHeight="1">
      <c r="A16" s="28" t="s">
        <v>25</v>
      </c>
      <c r="B16" s="29" t="s">
        <v>26</v>
      </c>
      <c r="C16" s="29" t="s">
        <v>27</v>
      </c>
      <c r="D16" s="29" t="s">
        <v>28</v>
      </c>
      <c r="E16" s="29" t="s">
        <v>29</v>
      </c>
      <c r="F16" s="29" t="s">
        <v>30</v>
      </c>
      <c r="G16" s="29" t="s">
        <v>31</v>
      </c>
      <c r="H16" s="29" t="s">
        <v>32</v>
      </c>
      <c r="I16" s="29" t="s">
        <v>33</v>
      </c>
      <c r="J16" s="29" t="s">
        <v>34</v>
      </c>
      <c r="K16" s="29" t="s">
        <v>35</v>
      </c>
      <c r="L16" s="30" t="s">
        <v>36</v>
      </c>
      <c r="M16" s="75"/>
      <c r="N16" s="76"/>
      <c r="O16" s="76"/>
      <c r="P16" s="76"/>
    </row>
    <row r="17" spans="1:16" ht="24" customHeight="1">
      <c r="A17" s="14">
        <v>1</v>
      </c>
      <c r="B17" s="45" t="s">
        <v>37</v>
      </c>
      <c r="C17" s="46">
        <v>60</v>
      </c>
      <c r="D17" s="47">
        <v>20</v>
      </c>
      <c r="E17" s="47">
        <v>1</v>
      </c>
      <c r="F17" s="46">
        <v>10</v>
      </c>
      <c r="G17" s="47"/>
      <c r="H17" s="48">
        <f t="shared" ref="H17:H36" si="0">IF(B17="","",MAX(0,(C17-F17))*D17*E17*$M$6/60)</f>
        <v>200</v>
      </c>
      <c r="I17" s="49">
        <f t="shared" ref="I17:I36" si="1">IF(H17="","",H17*IF(G17="",$A$6,G17))</f>
        <v>600000</v>
      </c>
      <c r="J17" s="50">
        <f t="shared" ref="J17:J36" si="2">IF(B17="","",IF(C17=0,"",(C17-F17)/C17))</f>
        <v>0.83333333333333337</v>
      </c>
      <c r="K17" s="51" t="str">
        <f t="shared" ref="K17:K36" si="3">IF(B17="","",IF(L17="要確認","要確認",IF(I17&gt;=500000,"高",IF(I17&gt;=200000,"中","低"))))</f>
        <v>高</v>
      </c>
      <c r="L17" s="52" t="str">
        <f t="shared" ref="L17:L36" si="4">IF(B17="","",IF(OR(C17&lt;=0,D17&lt;=0,E17&lt;=0,F17&lt;0,F17&gt;C17,AND(G17&lt;&gt;"",G17&lt;=0)),"要確認","OK"))</f>
        <v>OK</v>
      </c>
      <c r="M17" s="77"/>
      <c r="N17" s="60"/>
      <c r="O17" s="60"/>
      <c r="P17" s="60"/>
    </row>
    <row r="18" spans="1:16" ht="24" customHeight="1">
      <c r="A18" s="14">
        <v>2</v>
      </c>
      <c r="B18" s="45" t="s">
        <v>38</v>
      </c>
      <c r="C18" s="46">
        <v>15</v>
      </c>
      <c r="D18" s="47">
        <v>80</v>
      </c>
      <c r="E18" s="47">
        <v>1</v>
      </c>
      <c r="F18" s="46">
        <v>3</v>
      </c>
      <c r="G18" s="47"/>
      <c r="H18" s="48">
        <f t="shared" si="0"/>
        <v>192</v>
      </c>
      <c r="I18" s="49">
        <f t="shared" si="1"/>
        <v>576000</v>
      </c>
      <c r="J18" s="50">
        <f t="shared" si="2"/>
        <v>0.8</v>
      </c>
      <c r="K18" s="51" t="str">
        <f t="shared" si="3"/>
        <v>高</v>
      </c>
      <c r="L18" s="52" t="str">
        <f t="shared" si="4"/>
        <v>OK</v>
      </c>
      <c r="M18" s="77"/>
      <c r="N18" s="60"/>
      <c r="O18" s="60"/>
      <c r="P18" s="60"/>
    </row>
    <row r="19" spans="1:16" ht="24" customHeight="1">
      <c r="A19" s="14">
        <v>3</v>
      </c>
      <c r="B19" s="45" t="s">
        <v>39</v>
      </c>
      <c r="C19" s="46">
        <v>30</v>
      </c>
      <c r="D19" s="47">
        <v>12</v>
      </c>
      <c r="E19" s="47">
        <v>2</v>
      </c>
      <c r="F19" s="46">
        <v>10</v>
      </c>
      <c r="G19" s="47"/>
      <c r="H19" s="48">
        <f t="shared" si="0"/>
        <v>96</v>
      </c>
      <c r="I19" s="49">
        <f t="shared" si="1"/>
        <v>288000</v>
      </c>
      <c r="J19" s="50">
        <f t="shared" si="2"/>
        <v>0.66666666666666663</v>
      </c>
      <c r="K19" s="51" t="str">
        <f t="shared" si="3"/>
        <v>中</v>
      </c>
      <c r="L19" s="52" t="str">
        <f t="shared" si="4"/>
        <v>OK</v>
      </c>
      <c r="M19" s="77"/>
      <c r="N19" s="60"/>
      <c r="O19" s="60"/>
      <c r="P19" s="60"/>
    </row>
    <row r="20" spans="1:16" ht="24" customHeight="1">
      <c r="A20" s="14">
        <v>4</v>
      </c>
      <c r="B20" s="45" t="s">
        <v>40</v>
      </c>
      <c r="C20" s="46">
        <v>45</v>
      </c>
      <c r="D20" s="47">
        <v>8</v>
      </c>
      <c r="E20" s="47">
        <v>1</v>
      </c>
      <c r="F20" s="46">
        <v>15</v>
      </c>
      <c r="G20" s="47"/>
      <c r="H20" s="48">
        <f t="shared" si="0"/>
        <v>48</v>
      </c>
      <c r="I20" s="49">
        <f t="shared" si="1"/>
        <v>144000</v>
      </c>
      <c r="J20" s="50">
        <f t="shared" si="2"/>
        <v>0.66666666666666663</v>
      </c>
      <c r="K20" s="51" t="str">
        <f t="shared" si="3"/>
        <v>低</v>
      </c>
      <c r="L20" s="52" t="str">
        <f t="shared" si="4"/>
        <v>OK</v>
      </c>
      <c r="M20" s="77"/>
      <c r="N20" s="60"/>
      <c r="O20" s="60"/>
      <c r="P20" s="60"/>
    </row>
    <row r="21" spans="1:16" ht="24" customHeight="1">
      <c r="A21" s="14">
        <v>5</v>
      </c>
      <c r="B21" s="45" t="s">
        <v>41</v>
      </c>
      <c r="C21" s="46">
        <v>20</v>
      </c>
      <c r="D21" s="47">
        <v>30</v>
      </c>
      <c r="E21" s="47">
        <v>1</v>
      </c>
      <c r="F21" s="46">
        <v>5</v>
      </c>
      <c r="G21" s="47">
        <v>1500</v>
      </c>
      <c r="H21" s="48">
        <f t="shared" si="0"/>
        <v>90</v>
      </c>
      <c r="I21" s="49">
        <f t="shared" si="1"/>
        <v>135000</v>
      </c>
      <c r="J21" s="50">
        <f t="shared" si="2"/>
        <v>0.75</v>
      </c>
      <c r="K21" s="51" t="str">
        <f t="shared" si="3"/>
        <v>低</v>
      </c>
      <c r="L21" s="52" t="str">
        <f t="shared" si="4"/>
        <v>OK</v>
      </c>
      <c r="M21" s="77"/>
      <c r="N21" s="60"/>
      <c r="O21" s="60"/>
      <c r="P21" s="60"/>
    </row>
    <row r="22" spans="1:16" ht="24" customHeight="1">
      <c r="A22" s="14">
        <v>6</v>
      </c>
      <c r="B22" s="45"/>
      <c r="C22" s="46"/>
      <c r="D22" s="47"/>
      <c r="E22" s="47"/>
      <c r="F22" s="46"/>
      <c r="G22" s="47"/>
      <c r="H22" s="3" t="str">
        <f t="shared" si="0"/>
        <v/>
      </c>
      <c r="I22" s="4" t="str">
        <f t="shared" si="1"/>
        <v/>
      </c>
      <c r="J22" s="5" t="str">
        <f t="shared" si="2"/>
        <v/>
      </c>
      <c r="K22" s="2" t="str">
        <f t="shared" si="3"/>
        <v/>
      </c>
      <c r="L22" s="31" t="str">
        <f t="shared" si="4"/>
        <v/>
      </c>
      <c r="M22" s="77"/>
      <c r="N22" s="60"/>
      <c r="O22" s="60"/>
      <c r="P22" s="60"/>
    </row>
    <row r="23" spans="1:16" ht="24" customHeight="1">
      <c r="A23" s="14">
        <v>7</v>
      </c>
      <c r="B23" s="45"/>
      <c r="C23" s="46"/>
      <c r="D23" s="47"/>
      <c r="E23" s="47"/>
      <c r="F23" s="46"/>
      <c r="G23" s="47"/>
      <c r="H23" s="3" t="str">
        <f t="shared" si="0"/>
        <v/>
      </c>
      <c r="I23" s="4" t="str">
        <f t="shared" si="1"/>
        <v/>
      </c>
      <c r="J23" s="5" t="str">
        <f t="shared" si="2"/>
        <v/>
      </c>
      <c r="K23" s="2" t="str">
        <f t="shared" si="3"/>
        <v/>
      </c>
      <c r="L23" s="31" t="str">
        <f t="shared" si="4"/>
        <v/>
      </c>
      <c r="M23" s="77"/>
      <c r="N23" s="60"/>
      <c r="O23" s="60"/>
      <c r="P23" s="60"/>
    </row>
    <row r="24" spans="1:16" ht="24" customHeight="1">
      <c r="A24" s="14">
        <v>8</v>
      </c>
      <c r="B24" s="45"/>
      <c r="C24" s="46"/>
      <c r="D24" s="47"/>
      <c r="E24" s="47"/>
      <c r="F24" s="46"/>
      <c r="G24" s="47"/>
      <c r="H24" s="3" t="str">
        <f t="shared" si="0"/>
        <v/>
      </c>
      <c r="I24" s="4" t="str">
        <f t="shared" si="1"/>
        <v/>
      </c>
      <c r="J24" s="5" t="str">
        <f t="shared" si="2"/>
        <v/>
      </c>
      <c r="K24" s="2" t="str">
        <f t="shared" si="3"/>
        <v/>
      </c>
      <c r="L24" s="31" t="str">
        <f t="shared" si="4"/>
        <v/>
      </c>
      <c r="M24" s="77"/>
      <c r="N24" s="60"/>
      <c r="O24" s="60"/>
      <c r="P24" s="60"/>
    </row>
    <row r="25" spans="1:16" ht="24" customHeight="1">
      <c r="A25" s="14">
        <v>9</v>
      </c>
      <c r="B25" s="45"/>
      <c r="C25" s="46"/>
      <c r="D25" s="47"/>
      <c r="E25" s="47"/>
      <c r="F25" s="46"/>
      <c r="G25" s="47"/>
      <c r="H25" s="3" t="str">
        <f t="shared" si="0"/>
        <v/>
      </c>
      <c r="I25" s="4" t="str">
        <f t="shared" si="1"/>
        <v/>
      </c>
      <c r="J25" s="5" t="str">
        <f t="shared" si="2"/>
        <v/>
      </c>
      <c r="K25" s="2" t="str">
        <f t="shared" si="3"/>
        <v/>
      </c>
      <c r="L25" s="31" t="str">
        <f t="shared" si="4"/>
        <v/>
      </c>
      <c r="M25" s="77"/>
      <c r="N25" s="60"/>
      <c r="O25" s="60"/>
      <c r="P25" s="60"/>
    </row>
    <row r="26" spans="1:16" ht="24" customHeight="1">
      <c r="A26" s="14">
        <v>10</v>
      </c>
      <c r="B26" s="45"/>
      <c r="C26" s="46"/>
      <c r="D26" s="47"/>
      <c r="E26" s="47"/>
      <c r="F26" s="46"/>
      <c r="G26" s="47"/>
      <c r="H26" s="3" t="str">
        <f t="shared" si="0"/>
        <v/>
      </c>
      <c r="I26" s="4" t="str">
        <f t="shared" si="1"/>
        <v/>
      </c>
      <c r="J26" s="5" t="str">
        <f t="shared" si="2"/>
        <v/>
      </c>
      <c r="K26" s="2" t="str">
        <f t="shared" si="3"/>
        <v/>
      </c>
      <c r="L26" s="31" t="str">
        <f t="shared" si="4"/>
        <v/>
      </c>
      <c r="M26" s="77"/>
      <c r="N26" s="60"/>
      <c r="O26" s="60"/>
      <c r="P26" s="60"/>
    </row>
    <row r="27" spans="1:16" ht="24" customHeight="1">
      <c r="A27" s="14">
        <v>11</v>
      </c>
      <c r="B27" s="45"/>
      <c r="C27" s="46"/>
      <c r="D27" s="47"/>
      <c r="E27" s="47"/>
      <c r="F27" s="46"/>
      <c r="G27" s="47"/>
      <c r="H27" s="3" t="str">
        <f t="shared" si="0"/>
        <v/>
      </c>
      <c r="I27" s="4" t="str">
        <f t="shared" si="1"/>
        <v/>
      </c>
      <c r="J27" s="5" t="str">
        <f t="shared" si="2"/>
        <v/>
      </c>
      <c r="K27" s="2" t="str">
        <f t="shared" si="3"/>
        <v/>
      </c>
      <c r="L27" s="31" t="str">
        <f t="shared" si="4"/>
        <v/>
      </c>
      <c r="M27" s="77"/>
      <c r="N27" s="60"/>
      <c r="O27" s="60"/>
      <c r="P27" s="60"/>
    </row>
    <row r="28" spans="1:16" ht="24" customHeight="1">
      <c r="A28" s="14">
        <v>12</v>
      </c>
      <c r="B28" s="45"/>
      <c r="C28" s="46"/>
      <c r="D28" s="47"/>
      <c r="E28" s="47"/>
      <c r="F28" s="46"/>
      <c r="G28" s="47"/>
      <c r="H28" s="3" t="str">
        <f t="shared" si="0"/>
        <v/>
      </c>
      <c r="I28" s="4" t="str">
        <f t="shared" si="1"/>
        <v/>
      </c>
      <c r="J28" s="5" t="str">
        <f t="shared" si="2"/>
        <v/>
      </c>
      <c r="K28" s="2" t="str">
        <f t="shared" si="3"/>
        <v/>
      </c>
      <c r="L28" s="31" t="str">
        <f t="shared" si="4"/>
        <v/>
      </c>
      <c r="M28" s="77"/>
      <c r="N28" s="60"/>
      <c r="O28" s="60"/>
      <c r="P28" s="60"/>
    </row>
    <row r="29" spans="1:16" ht="24" customHeight="1">
      <c r="A29" s="14">
        <v>13</v>
      </c>
      <c r="B29" s="45"/>
      <c r="C29" s="46"/>
      <c r="D29" s="47"/>
      <c r="E29" s="47"/>
      <c r="F29" s="46"/>
      <c r="G29" s="47"/>
      <c r="H29" s="3" t="str">
        <f t="shared" si="0"/>
        <v/>
      </c>
      <c r="I29" s="4" t="str">
        <f t="shared" si="1"/>
        <v/>
      </c>
      <c r="J29" s="5" t="str">
        <f t="shared" si="2"/>
        <v/>
      </c>
      <c r="K29" s="2" t="str">
        <f t="shared" si="3"/>
        <v/>
      </c>
      <c r="L29" s="31" t="str">
        <f t="shared" si="4"/>
        <v/>
      </c>
      <c r="M29" s="77"/>
      <c r="N29" s="60"/>
      <c r="O29" s="60"/>
      <c r="P29" s="60"/>
    </row>
    <row r="30" spans="1:16" ht="24" customHeight="1">
      <c r="A30" s="14">
        <v>14</v>
      </c>
      <c r="B30" s="45"/>
      <c r="C30" s="46"/>
      <c r="D30" s="47"/>
      <c r="E30" s="47"/>
      <c r="F30" s="46"/>
      <c r="G30" s="47"/>
      <c r="H30" s="3" t="str">
        <f t="shared" si="0"/>
        <v/>
      </c>
      <c r="I30" s="4" t="str">
        <f t="shared" si="1"/>
        <v/>
      </c>
      <c r="J30" s="5" t="str">
        <f t="shared" si="2"/>
        <v/>
      </c>
      <c r="K30" s="2" t="str">
        <f t="shared" si="3"/>
        <v/>
      </c>
      <c r="L30" s="31" t="str">
        <f t="shared" si="4"/>
        <v/>
      </c>
      <c r="M30" s="77"/>
      <c r="N30" s="60"/>
      <c r="O30" s="60"/>
      <c r="P30" s="60"/>
    </row>
    <row r="31" spans="1:16" ht="24" customHeight="1">
      <c r="A31" s="14">
        <v>15</v>
      </c>
      <c r="B31" s="45"/>
      <c r="C31" s="46"/>
      <c r="D31" s="47"/>
      <c r="E31" s="47"/>
      <c r="F31" s="46"/>
      <c r="G31" s="47"/>
      <c r="H31" s="3" t="str">
        <f t="shared" si="0"/>
        <v/>
      </c>
      <c r="I31" s="4" t="str">
        <f t="shared" si="1"/>
        <v/>
      </c>
      <c r="J31" s="5" t="str">
        <f t="shared" si="2"/>
        <v/>
      </c>
      <c r="K31" s="2" t="str">
        <f t="shared" si="3"/>
        <v/>
      </c>
      <c r="L31" s="31" t="str">
        <f t="shared" si="4"/>
        <v/>
      </c>
      <c r="M31" s="77"/>
      <c r="N31" s="60"/>
      <c r="O31" s="60"/>
      <c r="P31" s="60"/>
    </row>
    <row r="32" spans="1:16" ht="24" customHeight="1">
      <c r="A32" s="14">
        <v>16</v>
      </c>
      <c r="B32" s="45"/>
      <c r="C32" s="46"/>
      <c r="D32" s="47"/>
      <c r="E32" s="47"/>
      <c r="F32" s="46"/>
      <c r="G32" s="47"/>
      <c r="H32" s="3" t="str">
        <f t="shared" si="0"/>
        <v/>
      </c>
      <c r="I32" s="4" t="str">
        <f t="shared" si="1"/>
        <v/>
      </c>
      <c r="J32" s="5" t="str">
        <f t="shared" si="2"/>
        <v/>
      </c>
      <c r="K32" s="2" t="str">
        <f t="shared" si="3"/>
        <v/>
      </c>
      <c r="L32" s="31" t="str">
        <f t="shared" si="4"/>
        <v/>
      </c>
      <c r="M32" s="77"/>
      <c r="N32" s="60"/>
      <c r="O32" s="60"/>
      <c r="P32" s="60"/>
    </row>
    <row r="33" spans="1:17" ht="24" customHeight="1">
      <c r="A33" s="14">
        <v>17</v>
      </c>
      <c r="B33" s="45"/>
      <c r="C33" s="46"/>
      <c r="D33" s="47"/>
      <c r="E33" s="47"/>
      <c r="F33" s="46"/>
      <c r="G33" s="47"/>
      <c r="H33" s="3" t="str">
        <f t="shared" si="0"/>
        <v/>
      </c>
      <c r="I33" s="4" t="str">
        <f t="shared" si="1"/>
        <v/>
      </c>
      <c r="J33" s="5" t="str">
        <f t="shared" si="2"/>
        <v/>
      </c>
      <c r="K33" s="2" t="str">
        <f t="shared" si="3"/>
        <v/>
      </c>
      <c r="L33" s="31" t="str">
        <f t="shared" si="4"/>
        <v/>
      </c>
      <c r="M33" s="77"/>
      <c r="N33" s="60"/>
      <c r="O33" s="60"/>
      <c r="P33" s="60"/>
    </row>
    <row r="34" spans="1:17" ht="24" customHeight="1">
      <c r="A34" s="14">
        <v>18</v>
      </c>
      <c r="B34" s="45"/>
      <c r="C34" s="46"/>
      <c r="D34" s="47"/>
      <c r="E34" s="47"/>
      <c r="F34" s="46"/>
      <c r="G34" s="47"/>
      <c r="H34" s="3" t="str">
        <f t="shared" si="0"/>
        <v/>
      </c>
      <c r="I34" s="4" t="str">
        <f t="shared" si="1"/>
        <v/>
      </c>
      <c r="J34" s="5" t="str">
        <f t="shared" si="2"/>
        <v/>
      </c>
      <c r="K34" s="2" t="str">
        <f t="shared" si="3"/>
        <v/>
      </c>
      <c r="L34" s="31" t="str">
        <f t="shared" si="4"/>
        <v/>
      </c>
      <c r="M34" s="77"/>
      <c r="N34" s="60"/>
      <c r="O34" s="60"/>
      <c r="P34" s="60"/>
    </row>
    <row r="35" spans="1:17" ht="24" customHeight="1">
      <c r="A35" s="14">
        <v>19</v>
      </c>
      <c r="B35" s="45"/>
      <c r="C35" s="46"/>
      <c r="D35" s="47"/>
      <c r="E35" s="47"/>
      <c r="F35" s="46"/>
      <c r="G35" s="47"/>
      <c r="H35" s="3" t="str">
        <f t="shared" si="0"/>
        <v/>
      </c>
      <c r="I35" s="4" t="str">
        <f t="shared" si="1"/>
        <v/>
      </c>
      <c r="J35" s="5" t="str">
        <f t="shared" si="2"/>
        <v/>
      </c>
      <c r="K35" s="2" t="str">
        <f t="shared" si="3"/>
        <v/>
      </c>
      <c r="L35" s="31" t="str">
        <f t="shared" si="4"/>
        <v/>
      </c>
      <c r="M35" s="77"/>
      <c r="N35" s="60"/>
      <c r="O35" s="60"/>
      <c r="P35" s="60"/>
    </row>
    <row r="36" spans="1:17" ht="24" customHeight="1">
      <c r="A36" s="32">
        <v>20</v>
      </c>
      <c r="B36" s="53"/>
      <c r="C36" s="54"/>
      <c r="D36" s="55"/>
      <c r="E36" s="55"/>
      <c r="F36" s="54"/>
      <c r="G36" s="55"/>
      <c r="H36" s="33" t="str">
        <f t="shared" si="0"/>
        <v/>
      </c>
      <c r="I36" s="34" t="str">
        <f t="shared" si="1"/>
        <v/>
      </c>
      <c r="J36" s="35" t="str">
        <f t="shared" si="2"/>
        <v/>
      </c>
      <c r="K36" s="36" t="str">
        <f t="shared" si="3"/>
        <v/>
      </c>
      <c r="L36" s="37" t="str">
        <f t="shared" si="4"/>
        <v/>
      </c>
      <c r="M36" s="77"/>
      <c r="N36" s="60"/>
      <c r="O36" s="60"/>
      <c r="P36" s="60"/>
    </row>
    <row r="37" spans="1:17" ht="21.95" customHeight="1">
      <c r="A37" s="71" t="s">
        <v>42</v>
      </c>
      <c r="B37" s="72"/>
      <c r="C37" s="72"/>
      <c r="D37" s="72"/>
      <c r="E37" s="72"/>
      <c r="F37" s="72"/>
      <c r="G37" s="72"/>
      <c r="H37" s="72"/>
      <c r="I37" s="72"/>
      <c r="J37" s="72"/>
      <c r="K37" s="104"/>
      <c r="L37" s="72"/>
      <c r="M37" s="72"/>
      <c r="N37" s="72"/>
      <c r="O37" s="72"/>
      <c r="P37" s="72"/>
      <c r="Q37" s="42"/>
    </row>
    <row r="38" spans="1:17" ht="8.1" customHeight="1">
      <c r="A38" s="1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8"/>
      <c r="O38" s="39"/>
      <c r="P38" s="38"/>
    </row>
    <row r="39" spans="1:17" ht="26.1" customHeight="1">
      <c r="A39" s="105" t="s">
        <v>43</v>
      </c>
      <c r="B39" s="106"/>
      <c r="C39" s="106"/>
      <c r="D39" s="106"/>
      <c r="E39" s="106"/>
      <c r="F39" s="106"/>
      <c r="G39" s="107" t="s">
        <v>44</v>
      </c>
      <c r="H39" s="108"/>
      <c r="I39" s="108"/>
      <c r="J39" s="108"/>
      <c r="K39" s="108"/>
      <c r="L39" s="108"/>
      <c r="M39" s="65"/>
      <c r="N39" s="66"/>
      <c r="O39" s="66"/>
      <c r="P39" s="66"/>
      <c r="Q39" s="42"/>
    </row>
    <row r="40" spans="1:17" ht="27.95" customHeight="1">
      <c r="A40" s="11" t="s">
        <v>45</v>
      </c>
      <c r="B40" s="12" t="s">
        <v>26</v>
      </c>
      <c r="C40" s="12" t="s">
        <v>32</v>
      </c>
      <c r="D40" s="12" t="s">
        <v>33</v>
      </c>
      <c r="E40" s="12" t="s">
        <v>35</v>
      </c>
      <c r="F40" s="13" t="s">
        <v>34</v>
      </c>
      <c r="G40" s="43"/>
      <c r="H40" s="44"/>
      <c r="I40" s="44"/>
      <c r="J40" s="44"/>
      <c r="K40" s="44"/>
      <c r="L40" s="44"/>
      <c r="M40" s="67"/>
      <c r="N40" s="68"/>
      <c r="O40" s="68"/>
      <c r="P40" s="68"/>
    </row>
    <row r="41" spans="1:17" ht="30" customHeight="1">
      <c r="A41" s="14">
        <v>1</v>
      </c>
      <c r="B41" s="6" t="str">
        <f>IFERROR(INDEX($B$17:$B$36,MATCH(LARGE($I$17:$I$36,1),$I$17:$I$36,0)),"")</f>
        <v>売上データ集計</v>
      </c>
      <c r="C41" s="3">
        <f>IF($B41="","",INDEX($H$17:$H$36,MATCH($B41,$B$17:$B$36,0)))</f>
        <v>200</v>
      </c>
      <c r="D41" s="4">
        <f>IF($B41="","",INDEX($I$17:$I$36,MATCH($B41,$B$17:$B$36,0)))</f>
        <v>600000</v>
      </c>
      <c r="E41" s="2" t="str">
        <f>IF($B41="","",INDEX($K$17:$K$36,MATCH($B41,$B$17:$B$36,0)))</f>
        <v>高</v>
      </c>
      <c r="F41" s="19">
        <f>IF($B41="","",INDEX($J$17:$J$36,MATCH($B41,$B$17:$B$36,0)))</f>
        <v>0.83333333333333337</v>
      </c>
      <c r="G41" s="26" t="str">
        <f>B45</f>
        <v>請求データの照合</v>
      </c>
      <c r="H41" s="26">
        <f>C45</f>
        <v>90</v>
      </c>
      <c r="I41" s="1"/>
      <c r="J41" s="1"/>
      <c r="K41" s="1"/>
      <c r="L41" s="27"/>
      <c r="M41" s="67"/>
      <c r="N41" s="68"/>
      <c r="O41" s="68"/>
      <c r="P41" s="68"/>
    </row>
    <row r="42" spans="1:17" ht="30" customHeight="1">
      <c r="A42" s="14">
        <v>2</v>
      </c>
      <c r="B42" s="6" t="str">
        <f>IFERROR(INDEX($B$17:$B$36,MATCH(LARGE($I$17:$I$36,2),$I$17:$I$36,0)),"")</f>
        <v>問い合わせ内容の転記</v>
      </c>
      <c r="C42" s="3">
        <f>IF($B42="","",INDEX($H$17:$H$36,MATCH($B42,$B$17:$B$36,0)))</f>
        <v>192</v>
      </c>
      <c r="D42" s="4">
        <f>IF($B42="","",INDEX($I$17:$I$36,MATCH($B42,$B$17:$B$36,0)))</f>
        <v>576000</v>
      </c>
      <c r="E42" s="2" t="str">
        <f>IF($B42="","",INDEX($K$17:$K$36,MATCH($B42,$B$17:$B$36,0)))</f>
        <v>高</v>
      </c>
      <c r="F42" s="19">
        <f>IF($B42="","",INDEX($J$17:$J$36,MATCH($B42,$B$17:$B$36,0)))</f>
        <v>0.8</v>
      </c>
      <c r="G42" s="26" t="str">
        <f>B44</f>
        <v>会議議事録の整理</v>
      </c>
      <c r="H42" s="26">
        <f>C44</f>
        <v>48</v>
      </c>
      <c r="I42" s="1"/>
      <c r="J42" s="1"/>
      <c r="K42" s="1"/>
      <c r="L42" s="27"/>
      <c r="M42" s="67"/>
      <c r="N42" s="68"/>
      <c r="O42" s="68"/>
      <c r="P42" s="68"/>
    </row>
    <row r="43" spans="1:17" ht="30" customHeight="1">
      <c r="A43" s="14">
        <v>3</v>
      </c>
      <c r="B43" s="6" t="str">
        <f>IFERROR(INDEX($B$17:$B$36,MATCH(LARGE($I$17:$I$36,3),$I$17:$I$36,0)),"")</f>
        <v>定例報告メール作成</v>
      </c>
      <c r="C43" s="3">
        <f>IF($B43="","",INDEX($H$17:$H$36,MATCH($B43,$B$17:$B$36,0)))</f>
        <v>96</v>
      </c>
      <c r="D43" s="4">
        <f>IF($B43="","",INDEX($I$17:$I$36,MATCH($B43,$B$17:$B$36,0)))</f>
        <v>288000</v>
      </c>
      <c r="E43" s="2" t="str">
        <f>IF($B43="","",INDEX($K$17:$K$36,MATCH($B43,$B$17:$B$36,0)))</f>
        <v>中</v>
      </c>
      <c r="F43" s="19">
        <f>IF($B43="","",INDEX($J$17:$J$36,MATCH($B43,$B$17:$B$36,0)))</f>
        <v>0.66666666666666663</v>
      </c>
      <c r="G43" s="26" t="str">
        <f>B43</f>
        <v>定例報告メール作成</v>
      </c>
      <c r="H43" s="26">
        <f>C43</f>
        <v>96</v>
      </c>
      <c r="I43" s="1"/>
      <c r="J43" s="1"/>
      <c r="K43" s="1"/>
      <c r="L43" s="27"/>
      <c r="M43" s="67"/>
      <c r="N43" s="68"/>
      <c r="O43" s="68"/>
      <c r="P43" s="68"/>
    </row>
    <row r="44" spans="1:17" ht="30" customHeight="1">
      <c r="A44" s="14">
        <v>4</v>
      </c>
      <c r="B44" s="6" t="str">
        <f>IFERROR(INDEX($B$17:$B$36,MATCH(LARGE($I$17:$I$36,4),$I$17:$I$36,0)),"")</f>
        <v>会議議事録の整理</v>
      </c>
      <c r="C44" s="3">
        <f>IF($B44="","",INDEX($H$17:$H$36,MATCH($B44,$B$17:$B$36,0)))</f>
        <v>48</v>
      </c>
      <c r="D44" s="4">
        <f>IF($B44="","",INDEX($I$17:$I$36,MATCH($B44,$B$17:$B$36,0)))</f>
        <v>144000</v>
      </c>
      <c r="E44" s="2" t="str">
        <f>IF($B44="","",INDEX($K$17:$K$36,MATCH($B44,$B$17:$B$36,0)))</f>
        <v>低</v>
      </c>
      <c r="F44" s="19">
        <f>IF($B44="","",INDEX($J$17:$J$36,MATCH($B44,$B$17:$B$36,0)))</f>
        <v>0.66666666666666663</v>
      </c>
      <c r="G44" s="26" t="str">
        <f>B42</f>
        <v>問い合わせ内容の転記</v>
      </c>
      <c r="H44" s="26">
        <f>C42</f>
        <v>192</v>
      </c>
      <c r="I44" s="1"/>
      <c r="J44" s="1"/>
      <c r="K44" s="1"/>
      <c r="L44" s="27"/>
      <c r="M44" s="67"/>
      <c r="N44" s="68"/>
      <c r="O44" s="68"/>
      <c r="P44" s="68"/>
    </row>
    <row r="45" spans="1:17" ht="30" customHeight="1">
      <c r="A45" s="15">
        <v>5</v>
      </c>
      <c r="B45" s="20" t="str">
        <f>IFERROR(INDEX($B$17:$B$36,MATCH(LARGE($I$17:$I$36,5),$I$17:$I$36,0)),"")</f>
        <v>請求データの照合</v>
      </c>
      <c r="C45" s="16">
        <f>IF($B45="","",INDEX($H$17:$H$36,MATCH($B45,$B$17:$B$36,0)))</f>
        <v>90</v>
      </c>
      <c r="D45" s="17">
        <f>IF($B45="","",INDEX($I$17:$I$36,MATCH($B45,$B$17:$B$36,0)))</f>
        <v>135000</v>
      </c>
      <c r="E45" s="18" t="str">
        <f>IF($B45="","",INDEX($K$17:$K$36,MATCH($B45,$B$17:$B$36,0)))</f>
        <v>低</v>
      </c>
      <c r="F45" s="21">
        <f>IF($B45="","",INDEX($J$17:$J$36,MATCH($B45,$B$17:$B$36,0)))</f>
        <v>0.75</v>
      </c>
      <c r="G45" s="26" t="str">
        <f>B41</f>
        <v>売上データ集計</v>
      </c>
      <c r="H45" s="26">
        <f>C41</f>
        <v>200</v>
      </c>
      <c r="I45" s="1"/>
      <c r="J45" s="1"/>
      <c r="K45" s="1"/>
      <c r="L45" s="27"/>
      <c r="M45" s="67"/>
      <c r="N45" s="68"/>
      <c r="O45" s="68"/>
      <c r="P45" s="68"/>
    </row>
    <row r="46" spans="1:17" ht="30" customHeight="1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7"/>
      <c r="N46" s="68"/>
      <c r="O46" s="68"/>
      <c r="P46" s="68"/>
    </row>
    <row r="47" spans="1:17" ht="30" customHeight="1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7"/>
      <c r="N47" s="68"/>
      <c r="O47" s="68"/>
      <c r="P47" s="68"/>
    </row>
    <row r="48" spans="1:17" ht="30" customHeight="1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7"/>
      <c r="N48" s="68"/>
      <c r="O48" s="68"/>
      <c r="P48" s="68"/>
    </row>
    <row r="49" spans="1:17" ht="30" customHeight="1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7"/>
      <c r="N49" s="68"/>
      <c r="O49" s="68"/>
      <c r="P49" s="68"/>
    </row>
    <row r="50" spans="1:17" ht="24" customHeight="1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9"/>
      <c r="N50" s="70"/>
      <c r="O50" s="70"/>
      <c r="P50" s="70"/>
    </row>
    <row r="51" spans="1:17" ht="21.95" customHeight="1">
      <c r="A51" s="71" t="s">
        <v>90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42"/>
    </row>
    <row r="52" spans="1:17" ht="15.75" customHeight="1">
      <c r="A52" s="63" t="s">
        <v>91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42"/>
    </row>
    <row r="53" spans="1:17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59"/>
    </row>
    <row r="54" spans="1:17" ht="15.75" customHeight="1">
      <c r="A54" s="61" t="s">
        <v>89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42"/>
    </row>
    <row r="55" spans="1:17">
      <c r="A55" s="61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42"/>
    </row>
    <row r="56" spans="1:17">
      <c r="A56" s="61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42"/>
    </row>
    <row r="57" spans="1:17" ht="15.75" customHeight="1">
      <c r="A57" s="199" t="s">
        <v>93</v>
      </c>
      <c r="B57" s="200"/>
      <c r="C57" s="200"/>
      <c r="D57" s="200"/>
      <c r="E57" s="200"/>
      <c r="F57" s="200"/>
      <c r="G57" s="200"/>
      <c r="H57" s="200"/>
      <c r="I57" s="200"/>
      <c r="J57" s="200"/>
      <c r="K57" s="200"/>
      <c r="L57" s="200"/>
      <c r="M57" s="200"/>
      <c r="N57" s="200"/>
      <c r="O57" s="200"/>
      <c r="P57" s="200"/>
    </row>
    <row r="58" spans="1:17" ht="15.75" customHeight="1">
      <c r="A58" s="199"/>
      <c r="B58" s="200"/>
      <c r="C58" s="200"/>
      <c r="D58" s="200"/>
      <c r="E58" s="200"/>
      <c r="F58" s="200"/>
      <c r="G58" s="200"/>
      <c r="H58" s="200"/>
      <c r="I58" s="200"/>
      <c r="J58" s="200"/>
      <c r="K58" s="200"/>
      <c r="L58" s="200"/>
      <c r="M58" s="200"/>
      <c r="N58" s="200"/>
      <c r="O58" s="200"/>
      <c r="P58" s="200"/>
    </row>
    <row r="59" spans="1:17">
      <c r="A59" s="73" t="s">
        <v>92</v>
      </c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4"/>
    </row>
  </sheetData>
  <mergeCells count="48">
    <mergeCell ref="N1:P1"/>
    <mergeCell ref="A1:M1"/>
    <mergeCell ref="A10:P10"/>
    <mergeCell ref="A11:C11"/>
    <mergeCell ref="G11:I11"/>
    <mergeCell ref="M11:P11"/>
    <mergeCell ref="A4:P4"/>
    <mergeCell ref="A5:D5"/>
    <mergeCell ref="A6:D6"/>
    <mergeCell ref="A7:D7"/>
    <mergeCell ref="E5:H5"/>
    <mergeCell ref="E6:H6"/>
    <mergeCell ref="E7:H7"/>
    <mergeCell ref="I5:L5"/>
    <mergeCell ref="I6:L6"/>
    <mergeCell ref="I7:L7"/>
    <mergeCell ref="M5:P5"/>
    <mergeCell ref="M6:P6"/>
    <mergeCell ref="J12:L12"/>
    <mergeCell ref="J13:L13"/>
    <mergeCell ref="M7:P7"/>
    <mergeCell ref="A12:C12"/>
    <mergeCell ref="A13:C13"/>
    <mergeCell ref="D11:F11"/>
    <mergeCell ref="D12:F12"/>
    <mergeCell ref="D13:F13"/>
    <mergeCell ref="A59:P59"/>
    <mergeCell ref="M16:P36"/>
    <mergeCell ref="A14:P15"/>
    <mergeCell ref="A2:M3"/>
    <mergeCell ref="N2:P3"/>
    <mergeCell ref="M8:P9"/>
    <mergeCell ref="I8:L9"/>
    <mergeCell ref="A8:H9"/>
    <mergeCell ref="M12:P12"/>
    <mergeCell ref="M13:P13"/>
    <mergeCell ref="A37:P37"/>
    <mergeCell ref="A39:F39"/>
    <mergeCell ref="G39:L39"/>
    <mergeCell ref="G12:I12"/>
    <mergeCell ref="G13:I13"/>
    <mergeCell ref="J11:L11"/>
    <mergeCell ref="A46:L50"/>
    <mergeCell ref="A54:P56"/>
    <mergeCell ref="A52:P53"/>
    <mergeCell ref="A57:P58"/>
    <mergeCell ref="M39:P50"/>
    <mergeCell ref="A51:P51"/>
  </mergeCells>
  <phoneticPr fontId="16"/>
  <conditionalFormatting sqref="E41:E45">
    <cfRule type="expression" dxfId="8" priority="7">
      <formula>E41="高"</formula>
    </cfRule>
    <cfRule type="expression" dxfId="7" priority="8">
      <formula>E41="中"</formula>
    </cfRule>
    <cfRule type="expression" dxfId="6" priority="9">
      <formula>E41="低"</formula>
    </cfRule>
  </conditionalFormatting>
  <conditionalFormatting sqref="K17:K36">
    <cfRule type="expression" dxfId="5" priority="1">
      <formula>K17="高"</formula>
    </cfRule>
    <cfRule type="expression" dxfId="4" priority="2">
      <formula>K17="中"</formula>
    </cfRule>
    <cfRule type="expression" dxfId="3" priority="3">
      <formula>K17="低"</formula>
    </cfRule>
    <cfRule type="expression" dxfId="2" priority="4">
      <formula>K17="要確認"</formula>
    </cfRule>
  </conditionalFormatting>
  <conditionalFormatting sqref="L17:L36">
    <cfRule type="expression" dxfId="1" priority="5">
      <formula>L17="OK"</formula>
    </cfRule>
    <cfRule type="expression" dxfId="0" priority="6">
      <formula>L17="要確認"</formula>
    </cfRule>
  </conditionalFormatting>
  <hyperlinks>
    <hyperlink ref="A57:P58" r:id="rId1" display="M A W A R I Ｅ に 相 談 す る" xr:uid="{7D6849FE-DDC0-4713-BB80-652A8959AA6C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workbookViewId="0">
      <selection activeCell="J62" sqref="J62"/>
    </sheetView>
  </sheetViews>
  <sheetFormatPr defaultRowHeight="14.25"/>
  <cols>
    <col min="1" max="1" width="15" customWidth="1"/>
    <col min="2" max="2" width="14" customWidth="1"/>
    <col min="3" max="3" width="18" customWidth="1"/>
    <col min="4" max="4" width="4" customWidth="1"/>
    <col min="5" max="5" width="16" customWidth="1"/>
    <col min="6" max="6" width="18" customWidth="1"/>
    <col min="7" max="7" width="4" customWidth="1"/>
    <col min="8" max="10" width="16" customWidth="1"/>
  </cols>
  <sheetData>
    <row r="1" spans="1:11" ht="29.25">
      <c r="A1" s="195" t="s">
        <v>46</v>
      </c>
      <c r="B1" s="195"/>
      <c r="C1" s="195"/>
      <c r="D1" s="195"/>
      <c r="E1" s="195"/>
      <c r="F1" s="195"/>
      <c r="G1" s="195"/>
      <c r="H1" s="195"/>
      <c r="I1" s="198"/>
      <c r="J1" s="198"/>
    </row>
    <row r="2" spans="1:11">
      <c r="A2" s="196" t="s">
        <v>47</v>
      </c>
      <c r="B2" s="197"/>
      <c r="C2" s="197"/>
      <c r="D2" s="197"/>
      <c r="E2" s="197"/>
      <c r="F2" s="197"/>
      <c r="G2" s="197"/>
      <c r="H2" s="197"/>
      <c r="I2" s="84" t="s">
        <v>2</v>
      </c>
      <c r="J2" s="85"/>
      <c r="K2" s="56"/>
    </row>
    <row r="3" spans="1:11">
      <c r="A3" s="1"/>
      <c r="B3" s="1"/>
      <c r="C3" s="1"/>
      <c r="D3" s="1"/>
      <c r="E3" s="1"/>
      <c r="F3" s="1"/>
      <c r="G3" s="1"/>
      <c r="H3" s="1"/>
      <c r="I3" s="57"/>
      <c r="J3" s="58"/>
      <c r="K3" s="58"/>
    </row>
    <row r="4" spans="1:11" ht="16.5">
      <c r="A4" s="167" t="s">
        <v>48</v>
      </c>
      <c r="B4" s="168"/>
      <c r="C4" s="168"/>
      <c r="D4" s="168"/>
      <c r="E4" s="168"/>
      <c r="F4" s="168"/>
      <c r="G4" s="168"/>
      <c r="H4" s="168"/>
      <c r="I4" s="168"/>
      <c r="J4" s="169"/>
    </row>
    <row r="5" spans="1:11">
      <c r="A5" s="186" t="s">
        <v>49</v>
      </c>
      <c r="B5" s="187"/>
      <c r="C5" s="188"/>
      <c r="D5" s="186" t="s">
        <v>50</v>
      </c>
      <c r="E5" s="187"/>
      <c r="F5" s="188"/>
      <c r="G5" s="186" t="s">
        <v>51</v>
      </c>
      <c r="H5" s="187"/>
      <c r="I5" s="187"/>
      <c r="J5" s="188"/>
    </row>
    <row r="6" spans="1:11">
      <c r="A6" s="189" t="s">
        <v>52</v>
      </c>
      <c r="B6" s="190"/>
      <c r="C6" s="191"/>
      <c r="D6" s="189" t="s">
        <v>53</v>
      </c>
      <c r="E6" s="190"/>
      <c r="F6" s="191"/>
      <c r="G6" s="189" t="s">
        <v>54</v>
      </c>
      <c r="H6" s="190"/>
      <c r="I6" s="190"/>
      <c r="J6" s="191"/>
    </row>
    <row r="7" spans="1:11">
      <c r="A7" s="189"/>
      <c r="B7" s="190"/>
      <c r="C7" s="191"/>
      <c r="D7" s="189"/>
      <c r="E7" s="190"/>
      <c r="F7" s="191"/>
      <c r="G7" s="189"/>
      <c r="H7" s="190"/>
      <c r="I7" s="190"/>
      <c r="J7" s="191"/>
    </row>
    <row r="8" spans="1:11">
      <c r="A8" s="189"/>
      <c r="B8" s="190"/>
      <c r="C8" s="191"/>
      <c r="D8" s="189"/>
      <c r="E8" s="190"/>
      <c r="F8" s="191"/>
      <c r="G8" s="189"/>
      <c r="H8" s="190"/>
      <c r="I8" s="190"/>
      <c r="J8" s="191"/>
    </row>
    <row r="9" spans="1:11">
      <c r="A9" s="192"/>
      <c r="B9" s="193"/>
      <c r="C9" s="194"/>
      <c r="D9" s="192"/>
      <c r="E9" s="193"/>
      <c r="F9" s="194"/>
      <c r="G9" s="192"/>
      <c r="H9" s="193"/>
      <c r="I9" s="193"/>
      <c r="J9" s="194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1" ht="16.5">
      <c r="A11" s="167" t="s">
        <v>55</v>
      </c>
      <c r="B11" s="168"/>
      <c r="C11" s="168"/>
      <c r="D11" s="168"/>
      <c r="E11" s="168"/>
      <c r="F11" s="168"/>
      <c r="G11" s="168"/>
      <c r="H11" s="168"/>
      <c r="I11" s="168"/>
      <c r="J11" s="169"/>
    </row>
    <row r="12" spans="1:11">
      <c r="A12" s="9" t="s">
        <v>56</v>
      </c>
      <c r="B12" s="10" t="s">
        <v>57</v>
      </c>
      <c r="C12" s="124" t="s">
        <v>58</v>
      </c>
      <c r="D12" s="124"/>
      <c r="E12" s="124"/>
      <c r="F12" s="124"/>
      <c r="G12" s="124"/>
      <c r="H12" s="124"/>
      <c r="I12" s="124"/>
      <c r="J12" s="125"/>
    </row>
    <row r="13" spans="1:11" ht="30" customHeight="1">
      <c r="A13" s="23" t="s">
        <v>26</v>
      </c>
      <c r="B13" s="8" t="s">
        <v>37</v>
      </c>
      <c r="C13" s="176" t="s">
        <v>59</v>
      </c>
      <c r="D13" s="176"/>
      <c r="E13" s="176"/>
      <c r="F13" s="176"/>
      <c r="G13" s="176"/>
      <c r="H13" s="176"/>
      <c r="I13" s="176"/>
      <c r="J13" s="177"/>
    </row>
    <row r="14" spans="1:11" ht="30" customHeight="1">
      <c r="A14" s="22" t="s">
        <v>60</v>
      </c>
      <c r="B14" s="7" t="s">
        <v>61</v>
      </c>
      <c r="C14" s="180" t="s">
        <v>62</v>
      </c>
      <c r="D14" s="180"/>
      <c r="E14" s="180"/>
      <c r="F14" s="180"/>
      <c r="G14" s="180"/>
      <c r="H14" s="180"/>
      <c r="I14" s="180"/>
      <c r="J14" s="181"/>
    </row>
    <row r="15" spans="1:11" ht="30" customHeight="1">
      <c r="A15" s="23" t="s">
        <v>28</v>
      </c>
      <c r="B15" s="8" t="s">
        <v>63</v>
      </c>
      <c r="C15" s="176" t="s">
        <v>64</v>
      </c>
      <c r="D15" s="176"/>
      <c r="E15" s="176"/>
      <c r="F15" s="176"/>
      <c r="G15" s="176"/>
      <c r="H15" s="176"/>
      <c r="I15" s="176"/>
      <c r="J15" s="177"/>
    </row>
    <row r="16" spans="1:11" ht="30" customHeight="1">
      <c r="A16" s="22" t="s">
        <v>29</v>
      </c>
      <c r="B16" s="7" t="s">
        <v>65</v>
      </c>
      <c r="C16" s="180" t="s">
        <v>66</v>
      </c>
      <c r="D16" s="180"/>
      <c r="E16" s="180"/>
      <c r="F16" s="180"/>
      <c r="G16" s="180"/>
      <c r="H16" s="180"/>
      <c r="I16" s="180"/>
      <c r="J16" s="181"/>
    </row>
    <row r="17" spans="1:10" ht="30" customHeight="1">
      <c r="A17" s="23" t="s">
        <v>67</v>
      </c>
      <c r="B17" s="8" t="s">
        <v>68</v>
      </c>
      <c r="C17" s="176" t="s">
        <v>69</v>
      </c>
      <c r="D17" s="176"/>
      <c r="E17" s="176"/>
      <c r="F17" s="176"/>
      <c r="G17" s="176"/>
      <c r="H17" s="176"/>
      <c r="I17" s="176"/>
      <c r="J17" s="177"/>
    </row>
    <row r="18" spans="1:10" ht="30" customHeight="1">
      <c r="A18" s="24" t="s">
        <v>70</v>
      </c>
      <c r="B18" s="25" t="s">
        <v>71</v>
      </c>
      <c r="C18" s="172" t="s">
        <v>72</v>
      </c>
      <c r="D18" s="172"/>
      <c r="E18" s="172"/>
      <c r="F18" s="172"/>
      <c r="G18" s="172"/>
      <c r="H18" s="172"/>
      <c r="I18" s="172"/>
      <c r="J18" s="173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6.5">
      <c r="A21" s="167" t="s">
        <v>73</v>
      </c>
      <c r="B21" s="168"/>
      <c r="C21" s="168"/>
      <c r="D21" s="168"/>
      <c r="E21" s="168"/>
      <c r="F21" s="168"/>
      <c r="G21" s="168"/>
      <c r="H21" s="168"/>
      <c r="I21" s="168"/>
      <c r="J21" s="169"/>
    </row>
    <row r="22" spans="1:10">
      <c r="A22" s="182" t="s">
        <v>14</v>
      </c>
      <c r="B22" s="183"/>
      <c r="C22" s="184" t="s">
        <v>74</v>
      </c>
      <c r="D22" s="184"/>
      <c r="E22" s="184"/>
      <c r="F22" s="184"/>
      <c r="G22" s="184"/>
      <c r="H22" s="184"/>
      <c r="I22" s="184"/>
      <c r="J22" s="185"/>
    </row>
    <row r="23" spans="1:10">
      <c r="A23" s="174" t="s">
        <v>15</v>
      </c>
      <c r="B23" s="175"/>
      <c r="C23" s="176" t="s">
        <v>75</v>
      </c>
      <c r="D23" s="176"/>
      <c r="E23" s="176"/>
      <c r="F23" s="176"/>
      <c r="G23" s="176"/>
      <c r="H23" s="176"/>
      <c r="I23" s="176"/>
      <c r="J23" s="177"/>
    </row>
    <row r="24" spans="1:10">
      <c r="A24" s="178" t="s">
        <v>16</v>
      </c>
      <c r="B24" s="179"/>
      <c r="C24" s="180" t="s">
        <v>76</v>
      </c>
      <c r="D24" s="180"/>
      <c r="E24" s="180"/>
      <c r="F24" s="180"/>
      <c r="G24" s="180"/>
      <c r="H24" s="180"/>
      <c r="I24" s="180"/>
      <c r="J24" s="181"/>
    </row>
    <row r="25" spans="1:10">
      <c r="A25" s="174" t="s">
        <v>17</v>
      </c>
      <c r="B25" s="175"/>
      <c r="C25" s="176" t="s">
        <v>77</v>
      </c>
      <c r="D25" s="176"/>
      <c r="E25" s="176"/>
      <c r="F25" s="176"/>
      <c r="G25" s="176"/>
      <c r="H25" s="176"/>
      <c r="I25" s="176"/>
      <c r="J25" s="177"/>
    </row>
    <row r="26" spans="1:10">
      <c r="A26" s="170" t="s">
        <v>35</v>
      </c>
      <c r="B26" s="171"/>
      <c r="C26" s="172" t="s">
        <v>78</v>
      </c>
      <c r="D26" s="172"/>
      <c r="E26" s="172"/>
      <c r="F26" s="172"/>
      <c r="G26" s="172"/>
      <c r="H26" s="172"/>
      <c r="I26" s="172"/>
      <c r="J26" s="173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6.5">
      <c r="A29" s="167" t="s">
        <v>79</v>
      </c>
      <c r="B29" s="168"/>
      <c r="C29" s="168"/>
      <c r="D29" s="168"/>
      <c r="E29" s="168"/>
      <c r="F29" s="168"/>
      <c r="G29" s="168"/>
      <c r="H29" s="168"/>
      <c r="I29" s="168"/>
      <c r="J29" s="169"/>
    </row>
    <row r="30" spans="1:10">
      <c r="A30" s="165" t="s">
        <v>80</v>
      </c>
      <c r="B30" s="165"/>
      <c r="C30" s="165"/>
      <c r="D30" s="165"/>
      <c r="E30" s="165"/>
      <c r="F30" s="165"/>
      <c r="G30" s="165"/>
      <c r="H30" s="165"/>
      <c r="I30" s="165"/>
      <c r="J30" s="165"/>
    </row>
    <row r="31" spans="1:10">
      <c r="A31" s="166" t="s">
        <v>81</v>
      </c>
      <c r="B31" s="166"/>
      <c r="C31" s="166"/>
      <c r="D31" s="166"/>
      <c r="E31" s="166"/>
      <c r="F31" s="166"/>
      <c r="G31" s="166"/>
      <c r="H31" s="166"/>
      <c r="I31" s="166"/>
      <c r="J31" s="166"/>
    </row>
    <row r="32" spans="1:10">
      <c r="A32" s="165" t="s">
        <v>82</v>
      </c>
      <c r="B32" s="165"/>
      <c r="C32" s="165"/>
      <c r="D32" s="165"/>
      <c r="E32" s="165"/>
      <c r="F32" s="165"/>
      <c r="G32" s="165"/>
      <c r="H32" s="165"/>
      <c r="I32" s="165"/>
      <c r="J32" s="165"/>
    </row>
    <row r="33" spans="1:10">
      <c r="A33" s="166" t="s">
        <v>83</v>
      </c>
      <c r="B33" s="166"/>
      <c r="C33" s="166"/>
      <c r="D33" s="166"/>
      <c r="E33" s="166"/>
      <c r="F33" s="166"/>
      <c r="G33" s="166"/>
      <c r="H33" s="166"/>
      <c r="I33" s="166"/>
      <c r="J33" s="166"/>
    </row>
    <row r="34" spans="1:10">
      <c r="A34" s="165" t="s">
        <v>84</v>
      </c>
      <c r="B34" s="165"/>
      <c r="C34" s="165"/>
      <c r="D34" s="165"/>
      <c r="E34" s="165"/>
      <c r="F34" s="165"/>
      <c r="G34" s="165"/>
      <c r="H34" s="165"/>
      <c r="I34" s="165"/>
      <c r="J34" s="165"/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6.5">
      <c r="A37" s="167" t="s">
        <v>85</v>
      </c>
      <c r="B37" s="168"/>
      <c r="C37" s="168"/>
      <c r="D37" s="168"/>
      <c r="E37" s="168"/>
      <c r="F37" s="168"/>
      <c r="G37" s="168"/>
      <c r="H37" s="168"/>
      <c r="I37" s="168"/>
      <c r="J37" s="169"/>
    </row>
    <row r="38" spans="1:10">
      <c r="A38" s="151" t="s">
        <v>86</v>
      </c>
      <c r="B38" s="151"/>
      <c r="C38" s="151"/>
      <c r="D38" s="151"/>
      <c r="E38" s="151"/>
      <c r="F38" s="151"/>
      <c r="G38" s="151"/>
      <c r="H38" s="151"/>
      <c r="I38" s="151"/>
      <c r="J38" s="151"/>
    </row>
    <row r="39" spans="1:10">
      <c r="A39" s="151" t="s">
        <v>87</v>
      </c>
      <c r="B39" s="151"/>
      <c r="C39" s="151"/>
      <c r="D39" s="151"/>
      <c r="E39" s="151"/>
      <c r="F39" s="151"/>
      <c r="G39" s="151"/>
      <c r="H39" s="151"/>
      <c r="I39" s="151"/>
      <c r="J39" s="151"/>
    </row>
    <row r="40" spans="1:10">
      <c r="A40" s="151" t="s">
        <v>88</v>
      </c>
      <c r="B40" s="151"/>
      <c r="C40" s="151"/>
      <c r="D40" s="151"/>
      <c r="E40" s="151"/>
      <c r="F40" s="151"/>
      <c r="G40" s="151"/>
      <c r="H40" s="151"/>
      <c r="I40" s="151"/>
      <c r="J40" s="151"/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4.25" customHeight="1">
      <c r="A43" s="152" t="s">
        <v>91</v>
      </c>
      <c r="B43" s="153"/>
      <c r="C43" s="153"/>
      <c r="D43" s="153"/>
      <c r="E43" s="153"/>
      <c r="F43" s="153"/>
      <c r="G43" s="153"/>
      <c r="H43" s="153"/>
      <c r="I43" s="153"/>
      <c r="J43" s="154"/>
    </row>
    <row r="44" spans="1:10" ht="14.25" customHeight="1">
      <c r="A44" s="155"/>
      <c r="B44" s="156"/>
      <c r="C44" s="156"/>
      <c r="D44" s="156"/>
      <c r="E44" s="156"/>
      <c r="F44" s="156"/>
      <c r="G44" s="156"/>
      <c r="H44" s="156"/>
      <c r="I44" s="156"/>
      <c r="J44" s="157"/>
    </row>
    <row r="45" spans="1:10" ht="14.25" customHeight="1">
      <c r="A45" s="158" t="s">
        <v>89</v>
      </c>
      <c r="B45" s="159"/>
      <c r="C45" s="159"/>
      <c r="D45" s="159"/>
      <c r="E45" s="159"/>
      <c r="F45" s="159"/>
      <c r="G45" s="159"/>
      <c r="H45" s="159"/>
      <c r="I45" s="159"/>
      <c r="J45" s="160"/>
    </row>
    <row r="46" spans="1:10">
      <c r="A46" s="61"/>
      <c r="B46" s="62"/>
      <c r="C46" s="62"/>
      <c r="D46" s="62"/>
      <c r="E46" s="62"/>
      <c r="F46" s="62"/>
      <c r="G46" s="62"/>
      <c r="H46" s="62"/>
      <c r="I46" s="62"/>
      <c r="J46" s="161"/>
    </row>
    <row r="47" spans="1:10">
      <c r="A47" s="162"/>
      <c r="B47" s="163"/>
      <c r="C47" s="163"/>
      <c r="D47" s="163"/>
      <c r="E47" s="163"/>
      <c r="F47" s="163"/>
      <c r="G47" s="163"/>
      <c r="H47" s="163"/>
      <c r="I47" s="163"/>
      <c r="J47" s="164"/>
    </row>
    <row r="48" spans="1:10" ht="14.25" customHeight="1">
      <c r="A48" s="201" t="s">
        <v>93</v>
      </c>
      <c r="B48" s="202"/>
      <c r="C48" s="202"/>
      <c r="D48" s="202"/>
      <c r="E48" s="202"/>
      <c r="F48" s="202"/>
      <c r="G48" s="202"/>
      <c r="H48" s="202"/>
      <c r="I48" s="202"/>
      <c r="J48" s="203"/>
    </row>
    <row r="49" spans="1:10" ht="14.25" customHeight="1">
      <c r="A49" s="204"/>
      <c r="B49" s="205"/>
      <c r="C49" s="205"/>
      <c r="D49" s="205"/>
      <c r="E49" s="205"/>
      <c r="F49" s="205"/>
      <c r="G49" s="205"/>
      <c r="H49" s="205"/>
      <c r="I49" s="205"/>
      <c r="J49" s="206"/>
    </row>
    <row r="50" spans="1:10">
      <c r="A50" s="1"/>
      <c r="B50" s="1"/>
      <c r="C50" s="1"/>
      <c r="D50" s="1"/>
      <c r="E50" s="1"/>
      <c r="F50" s="1"/>
      <c r="G50" s="1"/>
      <c r="H50" s="1"/>
      <c r="I50" s="1"/>
      <c r="J50" s="1"/>
    </row>
  </sheetData>
  <mergeCells count="43">
    <mergeCell ref="A1:H1"/>
    <mergeCell ref="A2:H2"/>
    <mergeCell ref="I1:J1"/>
    <mergeCell ref="I2:J2"/>
    <mergeCell ref="A4:J4"/>
    <mergeCell ref="A5:C5"/>
    <mergeCell ref="A6:C9"/>
    <mergeCell ref="D5:F5"/>
    <mergeCell ref="D6:F9"/>
    <mergeCell ref="G5:J5"/>
    <mergeCell ref="G6:J9"/>
    <mergeCell ref="A11:J11"/>
    <mergeCell ref="C12:J12"/>
    <mergeCell ref="C13:J13"/>
    <mergeCell ref="C14:J14"/>
    <mergeCell ref="C15:J15"/>
    <mergeCell ref="C16:J16"/>
    <mergeCell ref="C17:J17"/>
    <mergeCell ref="C18:J18"/>
    <mergeCell ref="A21:J21"/>
    <mergeCell ref="A22:B22"/>
    <mergeCell ref="C22:J22"/>
    <mergeCell ref="A23:B23"/>
    <mergeCell ref="C23:J23"/>
    <mergeCell ref="A24:B24"/>
    <mergeCell ref="C24:J24"/>
    <mergeCell ref="A25:B25"/>
    <mergeCell ref="C25:J25"/>
    <mergeCell ref="A26:B26"/>
    <mergeCell ref="C26:J26"/>
    <mergeCell ref="A29:J29"/>
    <mergeCell ref="A30:J30"/>
    <mergeCell ref="A31:J31"/>
    <mergeCell ref="A32:J32"/>
    <mergeCell ref="A33:J33"/>
    <mergeCell ref="A34:J34"/>
    <mergeCell ref="A37:J37"/>
    <mergeCell ref="A38:J38"/>
    <mergeCell ref="A39:J39"/>
    <mergeCell ref="A40:J40"/>
    <mergeCell ref="A43:J44"/>
    <mergeCell ref="A45:J47"/>
    <mergeCell ref="A48:J49"/>
  </mergeCells>
  <phoneticPr fontId="16"/>
  <hyperlinks>
    <hyperlink ref="A48:J49" r:id="rId1" display="M A W A R I Ｅ に 相 談 す る" xr:uid="{DFDDFAA9-843F-4EE8-907C-401F8FED1E8E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シミュレーター</vt:lpstr>
      <vt:lpstr>使い方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 Nakaguchi</cp:lastModifiedBy>
  <dcterms:modified xsi:type="dcterms:W3CDTF">2026-08-12T22:42:50Z</dcterms:modified>
</cp:coreProperties>
</file>